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kmarfisi/Desktop/Upwind Strategies/Clients/Pursuit Lending/September 2023 Class/"/>
    </mc:Choice>
  </mc:AlternateContent>
  <xr:revisionPtr revIDLastSave="0" documentId="13_ncr:1_{A998F90C-B3FF-6A46-9315-5F24DDD65B0C}" xr6:coauthVersionLast="47" xr6:coauthVersionMax="47" xr10:uidLastSave="{00000000-0000-0000-0000-000000000000}"/>
  <bookViews>
    <workbookView xWindow="0" yWindow="500" windowWidth="28800" windowHeight="15800" tabRatio="923" xr2:uid="{00000000-000D-0000-FFFF-FFFF00000000}"/>
  </bookViews>
  <sheets>
    <sheet name="1.0 Mapping" sheetId="47" r:id="rId1"/>
    <sheet name="2.0 Assumptions" sheetId="48" r:id="rId2"/>
    <sheet name="3.0 Capital Budget" sheetId="17" r:id="rId3"/>
    <sheet name="4.0 Opening BS" sheetId="6" r:id="rId4"/>
    <sheet name="P. Sales COGS Y1" sheetId="55" state="hidden" r:id="rId5"/>
    <sheet name="Sales COGS Y1" sheetId="3" r:id="rId6"/>
    <sheet name="Staffing Y1" sheetId="2" r:id="rId7"/>
    <sheet name="IS Y1" sheetId="4" r:id="rId8"/>
    <sheet name="CF Y1" sheetId="22" r:id="rId9"/>
    <sheet name="BS Y1" sheetId="37" r:id="rId10"/>
    <sheet name="P. Sales COGS Y2" sheetId="56" state="hidden" r:id="rId11"/>
    <sheet name="Sales COGS Y2" sheetId="49" r:id="rId12"/>
    <sheet name="Staffing Y2" sheetId="50" r:id="rId13"/>
    <sheet name="IS Y2" sheetId="51" r:id="rId14"/>
    <sheet name="CF Y2" sheetId="52" r:id="rId15"/>
    <sheet name="BS Y2" sheetId="53" r:id="rId16"/>
    <sheet name="Breakeven Analysis" sheetId="35" state="hidden" r:id="rId17"/>
    <sheet name="Sources &amp; Uses" sheetId="7" r:id="rId18"/>
    <sheet name="LC - New Loan" sheetId="54" state="hidden" r:id="rId19"/>
    <sheet name="LC - Loan 1" sheetId="46" state="hidden" r:id="rId20"/>
    <sheet name="LC - Loan 2" sheetId="15" state="hidden" r:id="rId21"/>
    <sheet name="LC - Loan 3" sheetId="43" state="hidden" r:id="rId22"/>
  </sheets>
  <definedNames>
    <definedName name="_xlnm.Print_Area" localSheetId="16">'Breakeven Analysis'!$A$1:$T$39</definedName>
    <definedName name="_xlnm.Print_Area" localSheetId="4">'P. Sales COGS Y1'!$A$1:$W$77</definedName>
    <definedName name="_xlnm.Print_Area" localSheetId="10">'P. Sales COGS Y2'!$A$1:$W$77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51" l="1"/>
  <c r="Q5" i="51"/>
  <c r="R5" i="51"/>
  <c r="S5" i="51"/>
  <c r="T5" i="51"/>
  <c r="U5" i="51"/>
  <c r="V5" i="51"/>
  <c r="W5" i="51"/>
  <c r="X5" i="51"/>
  <c r="Y5" i="51"/>
  <c r="Z5" i="51"/>
  <c r="O5" i="51"/>
  <c r="P4" i="51"/>
  <c r="Q4" i="51"/>
  <c r="R4" i="51"/>
  <c r="S4" i="51"/>
  <c r="T4" i="51"/>
  <c r="U4" i="51"/>
  <c r="V4" i="51"/>
  <c r="W4" i="51"/>
  <c r="X4" i="51"/>
  <c r="Y4" i="51"/>
  <c r="Z4" i="51"/>
  <c r="O4" i="51"/>
  <c r="V71" i="56"/>
  <c r="V74" i="56" s="1"/>
  <c r="U71" i="56"/>
  <c r="U74" i="56" s="1"/>
  <c r="T71" i="56"/>
  <c r="T74" i="56" s="1"/>
  <c r="S71" i="56"/>
  <c r="S74" i="56" s="1"/>
  <c r="S76" i="56" s="1"/>
  <c r="R71" i="56"/>
  <c r="R74" i="56" s="1"/>
  <c r="Q71" i="56"/>
  <c r="Q74" i="56" s="1"/>
  <c r="P71" i="56"/>
  <c r="P74" i="56" s="1"/>
  <c r="O71" i="56"/>
  <c r="O74" i="56" s="1"/>
  <c r="O76" i="56" s="1"/>
  <c r="N71" i="56"/>
  <c r="N74" i="56" s="1"/>
  <c r="M71" i="56"/>
  <c r="M74" i="56" s="1"/>
  <c r="L71" i="56"/>
  <c r="L74" i="56" s="1"/>
  <c r="K71" i="56"/>
  <c r="K74" i="56" s="1"/>
  <c r="V68" i="56"/>
  <c r="U68" i="56"/>
  <c r="T68" i="56"/>
  <c r="S68" i="56"/>
  <c r="R68" i="56"/>
  <c r="Q68" i="56"/>
  <c r="P68" i="56"/>
  <c r="O68" i="56"/>
  <c r="N68" i="56"/>
  <c r="M68" i="56"/>
  <c r="L68" i="56"/>
  <c r="K68" i="56"/>
  <c r="W68" i="56" s="1"/>
  <c r="W67" i="56"/>
  <c r="A67" i="56"/>
  <c r="W66" i="56"/>
  <c r="A66" i="56"/>
  <c r="W65" i="56"/>
  <c r="A65" i="56"/>
  <c r="W64" i="56"/>
  <c r="A64" i="56"/>
  <c r="W63" i="56"/>
  <c r="A63" i="56"/>
  <c r="W62" i="56"/>
  <c r="A62" i="56"/>
  <c r="W61" i="56"/>
  <c r="A61" i="56"/>
  <c r="W60" i="56"/>
  <c r="A60" i="56"/>
  <c r="W59" i="56"/>
  <c r="A59" i="56"/>
  <c r="W58" i="56"/>
  <c r="A58" i="56"/>
  <c r="W57" i="56"/>
  <c r="A57" i="56"/>
  <c r="W56" i="56"/>
  <c r="A56" i="56"/>
  <c r="W55" i="56"/>
  <c r="A55" i="56"/>
  <c r="W54" i="56"/>
  <c r="A54" i="56"/>
  <c r="W53" i="56"/>
  <c r="A53" i="56"/>
  <c r="V50" i="56"/>
  <c r="V76" i="56" s="1"/>
  <c r="U50" i="56"/>
  <c r="U76" i="56" s="1"/>
  <c r="T50" i="56"/>
  <c r="S50" i="56"/>
  <c r="R50" i="56"/>
  <c r="R76" i="56" s="1"/>
  <c r="Q50" i="56"/>
  <c r="Q76" i="56" s="1"/>
  <c r="P50" i="56"/>
  <c r="O50" i="56"/>
  <c r="N50" i="56"/>
  <c r="N76" i="56" s="1"/>
  <c r="M50" i="56"/>
  <c r="M76" i="56" s="1"/>
  <c r="L50" i="56"/>
  <c r="K50" i="56"/>
  <c r="W50" i="56" s="1"/>
  <c r="W49" i="56"/>
  <c r="A49" i="56"/>
  <c r="W48" i="56"/>
  <c r="A48" i="56"/>
  <c r="W47" i="56"/>
  <c r="A47" i="56"/>
  <c r="W46" i="56"/>
  <c r="A46" i="56"/>
  <c r="W45" i="56"/>
  <c r="A45" i="56"/>
  <c r="W44" i="56"/>
  <c r="A44" i="56"/>
  <c r="W43" i="56"/>
  <c r="A43" i="56"/>
  <c r="W42" i="56"/>
  <c r="A42" i="56"/>
  <c r="W41" i="56"/>
  <c r="A41" i="56"/>
  <c r="W40" i="56"/>
  <c r="A40" i="56"/>
  <c r="W39" i="56"/>
  <c r="A39" i="56"/>
  <c r="W38" i="56"/>
  <c r="A38" i="56"/>
  <c r="W37" i="56"/>
  <c r="A37" i="56"/>
  <c r="W36" i="56"/>
  <c r="A36" i="56"/>
  <c r="W35" i="56"/>
  <c r="A35" i="56"/>
  <c r="W32" i="56"/>
  <c r="S32" i="56"/>
  <c r="O32" i="56"/>
  <c r="K32" i="56"/>
  <c r="T29" i="56"/>
  <c r="S29" i="56"/>
  <c r="P29" i="56"/>
  <c r="O29" i="56"/>
  <c r="L29" i="56"/>
  <c r="K29" i="56"/>
  <c r="V27" i="56"/>
  <c r="U27" i="56"/>
  <c r="T27" i="56"/>
  <c r="S27" i="56"/>
  <c r="R27" i="56"/>
  <c r="Q27" i="56"/>
  <c r="P27" i="56"/>
  <c r="O27" i="56"/>
  <c r="N27" i="56"/>
  <c r="M27" i="56"/>
  <c r="L27" i="56"/>
  <c r="K27" i="56"/>
  <c r="W27" i="56" s="1"/>
  <c r="V22" i="56"/>
  <c r="V29" i="56" s="1"/>
  <c r="U22" i="56"/>
  <c r="U29" i="56" s="1"/>
  <c r="T22" i="56"/>
  <c r="S22" i="56"/>
  <c r="R22" i="56"/>
  <c r="R29" i="56" s="1"/>
  <c r="Q22" i="56"/>
  <c r="Q29" i="56" s="1"/>
  <c r="P22" i="56"/>
  <c r="O22" i="56"/>
  <c r="N22" i="56"/>
  <c r="N29" i="56" s="1"/>
  <c r="M22" i="56"/>
  <c r="M29" i="56" s="1"/>
  <c r="L22" i="56"/>
  <c r="K22" i="56"/>
  <c r="W22" i="56" s="1"/>
  <c r="W21" i="56"/>
  <c r="W20" i="56"/>
  <c r="W19" i="56"/>
  <c r="W18" i="56"/>
  <c r="W17" i="56"/>
  <c r="W16" i="56"/>
  <c r="W15" i="56"/>
  <c r="W14" i="56"/>
  <c r="W13" i="56"/>
  <c r="W12" i="56"/>
  <c r="W11" i="56"/>
  <c r="W10" i="56"/>
  <c r="W9" i="56"/>
  <c r="W8" i="56"/>
  <c r="W7" i="56"/>
  <c r="V4" i="56"/>
  <c r="V32" i="56" s="1"/>
  <c r="U4" i="56"/>
  <c r="U32" i="56" s="1"/>
  <c r="T4" i="56"/>
  <c r="T32" i="56" s="1"/>
  <c r="S4" i="56"/>
  <c r="R4" i="56"/>
  <c r="R32" i="56" s="1"/>
  <c r="Q4" i="56"/>
  <c r="Q32" i="56" s="1"/>
  <c r="P4" i="56"/>
  <c r="P32" i="56" s="1"/>
  <c r="O4" i="56"/>
  <c r="N4" i="56"/>
  <c r="N32" i="56" s="1"/>
  <c r="M4" i="56"/>
  <c r="M32" i="56" s="1"/>
  <c r="L4" i="56"/>
  <c r="L32" i="56" s="1"/>
  <c r="K4" i="56"/>
  <c r="P5" i="4"/>
  <c r="Q5" i="4"/>
  <c r="R5" i="4"/>
  <c r="S5" i="4"/>
  <c r="T5" i="4"/>
  <c r="U5" i="4"/>
  <c r="V5" i="4"/>
  <c r="W5" i="4"/>
  <c r="X5" i="4"/>
  <c r="Y5" i="4"/>
  <c r="Z5" i="4"/>
  <c r="O5" i="4"/>
  <c r="P4" i="4"/>
  <c r="Q4" i="4"/>
  <c r="R4" i="4"/>
  <c r="S4" i="4"/>
  <c r="T4" i="4"/>
  <c r="U4" i="4"/>
  <c r="V4" i="4"/>
  <c r="W4" i="4"/>
  <c r="X4" i="4"/>
  <c r="Y4" i="4"/>
  <c r="Z4" i="4"/>
  <c r="O4" i="4"/>
  <c r="W76" i="55"/>
  <c r="L76" i="55"/>
  <c r="M76" i="55"/>
  <c r="N76" i="55"/>
  <c r="O76" i="55"/>
  <c r="P76" i="55"/>
  <c r="Q76" i="55"/>
  <c r="R76" i="55"/>
  <c r="S76" i="55"/>
  <c r="T76" i="55"/>
  <c r="U76" i="55"/>
  <c r="V76" i="55"/>
  <c r="K76" i="55"/>
  <c r="W74" i="55"/>
  <c r="L74" i="55"/>
  <c r="M74" i="55"/>
  <c r="N74" i="55"/>
  <c r="O74" i="55"/>
  <c r="P74" i="55"/>
  <c r="Q74" i="55"/>
  <c r="R74" i="55"/>
  <c r="S74" i="55"/>
  <c r="T74" i="55"/>
  <c r="U74" i="55"/>
  <c r="V74" i="55"/>
  <c r="K74" i="55"/>
  <c r="L71" i="55"/>
  <c r="M71" i="55"/>
  <c r="N71" i="55"/>
  <c r="O71" i="55"/>
  <c r="P71" i="55"/>
  <c r="Q71" i="55"/>
  <c r="R71" i="55"/>
  <c r="S71" i="55"/>
  <c r="T71" i="55"/>
  <c r="U71" i="55"/>
  <c r="V71" i="55"/>
  <c r="K71" i="55"/>
  <c r="K68" i="55"/>
  <c r="W68" i="55" s="1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53" i="55"/>
  <c r="V68" i="55"/>
  <c r="U68" i="55"/>
  <c r="T68" i="55"/>
  <c r="S68" i="55"/>
  <c r="R68" i="55"/>
  <c r="Q68" i="55"/>
  <c r="P68" i="55"/>
  <c r="O68" i="55"/>
  <c r="N68" i="55"/>
  <c r="M68" i="55"/>
  <c r="L68" i="55"/>
  <c r="W67" i="55"/>
  <c r="W66" i="55"/>
  <c r="W65" i="55"/>
  <c r="W64" i="55"/>
  <c r="W63" i="55"/>
  <c r="W62" i="55"/>
  <c r="W61" i="55"/>
  <c r="W60" i="55"/>
  <c r="W59" i="55"/>
  <c r="W58" i="55"/>
  <c r="W57" i="55"/>
  <c r="W56" i="55"/>
  <c r="W55" i="55"/>
  <c r="W54" i="55"/>
  <c r="W53" i="55"/>
  <c r="W50" i="55"/>
  <c r="L50" i="55"/>
  <c r="M50" i="55"/>
  <c r="N50" i="55"/>
  <c r="O50" i="55"/>
  <c r="P50" i="55"/>
  <c r="Q50" i="55"/>
  <c r="R50" i="55"/>
  <c r="S50" i="55"/>
  <c r="T50" i="55"/>
  <c r="U50" i="55"/>
  <c r="V50" i="55"/>
  <c r="K50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35" i="55"/>
  <c r="W49" i="55"/>
  <c r="W48" i="55"/>
  <c r="W47" i="55"/>
  <c r="W46" i="55"/>
  <c r="W45" i="55"/>
  <c r="W44" i="55"/>
  <c r="W43" i="55"/>
  <c r="W42" i="55"/>
  <c r="W41" i="55"/>
  <c r="W40" i="55"/>
  <c r="W39" i="55"/>
  <c r="W38" i="55"/>
  <c r="W37" i="55"/>
  <c r="W36" i="55"/>
  <c r="W35" i="55"/>
  <c r="L32" i="55"/>
  <c r="M32" i="55"/>
  <c r="N32" i="55"/>
  <c r="O32" i="55"/>
  <c r="P32" i="55"/>
  <c r="Q32" i="55"/>
  <c r="R32" i="55"/>
  <c r="S32" i="55"/>
  <c r="T32" i="55"/>
  <c r="U32" i="55"/>
  <c r="V32" i="55"/>
  <c r="W32" i="55"/>
  <c r="K32" i="55"/>
  <c r="L29" i="55"/>
  <c r="M29" i="55"/>
  <c r="N29" i="55"/>
  <c r="O29" i="55"/>
  <c r="P29" i="55"/>
  <c r="Q29" i="55"/>
  <c r="R29" i="55"/>
  <c r="S29" i="55"/>
  <c r="T29" i="55"/>
  <c r="U29" i="55"/>
  <c r="V29" i="55"/>
  <c r="L27" i="55"/>
  <c r="M27" i="55"/>
  <c r="N27" i="55"/>
  <c r="O27" i="55"/>
  <c r="P27" i="55"/>
  <c r="Q27" i="55"/>
  <c r="R27" i="55"/>
  <c r="S27" i="55"/>
  <c r="T27" i="55"/>
  <c r="U27" i="55"/>
  <c r="V27" i="55"/>
  <c r="K27" i="55"/>
  <c r="W27" i="55" s="1"/>
  <c r="W21" i="55"/>
  <c r="W8" i="55"/>
  <c r="W9" i="55"/>
  <c r="W10" i="55"/>
  <c r="W11" i="55"/>
  <c r="W12" i="55"/>
  <c r="W13" i="55"/>
  <c r="W14" i="55"/>
  <c r="W15" i="55"/>
  <c r="W16" i="55"/>
  <c r="W17" i="55"/>
  <c r="W18" i="55"/>
  <c r="W19" i="55"/>
  <c r="W20" i="55"/>
  <c r="W7" i="55"/>
  <c r="W22" i="55"/>
  <c r="L22" i="55"/>
  <c r="M22" i="55"/>
  <c r="N22" i="55"/>
  <c r="O22" i="55"/>
  <c r="P22" i="55"/>
  <c r="Q22" i="55"/>
  <c r="R22" i="55"/>
  <c r="S22" i="55"/>
  <c r="T22" i="55"/>
  <c r="U22" i="55"/>
  <c r="V22" i="55"/>
  <c r="K22" i="55"/>
  <c r="V4" i="55"/>
  <c r="U4" i="55"/>
  <c r="T4" i="55"/>
  <c r="S4" i="55"/>
  <c r="R4" i="55"/>
  <c r="Q4" i="55"/>
  <c r="P4" i="55"/>
  <c r="O4" i="55"/>
  <c r="N4" i="55"/>
  <c r="M4" i="55"/>
  <c r="L4" i="55"/>
  <c r="K4" i="55"/>
  <c r="L40" i="49"/>
  <c r="M40" i="49"/>
  <c r="N40" i="49"/>
  <c r="O40" i="49"/>
  <c r="P40" i="49"/>
  <c r="Q40" i="49"/>
  <c r="R40" i="49"/>
  <c r="S40" i="49"/>
  <c r="T40" i="49"/>
  <c r="U40" i="49"/>
  <c r="V40" i="49"/>
  <c r="K40" i="49"/>
  <c r="L35" i="49"/>
  <c r="M35" i="49"/>
  <c r="N35" i="49"/>
  <c r="O35" i="49"/>
  <c r="P35" i="49"/>
  <c r="Q35" i="49"/>
  <c r="R35" i="49"/>
  <c r="S35" i="49"/>
  <c r="T35" i="49"/>
  <c r="U35" i="49"/>
  <c r="V35" i="49"/>
  <c r="K35" i="49"/>
  <c r="L30" i="49"/>
  <c r="M30" i="49"/>
  <c r="N30" i="49"/>
  <c r="O30" i="49"/>
  <c r="P30" i="49"/>
  <c r="Q30" i="49"/>
  <c r="R30" i="49"/>
  <c r="S30" i="49"/>
  <c r="T30" i="49"/>
  <c r="U30" i="49"/>
  <c r="V30" i="49"/>
  <c r="K30" i="49"/>
  <c r="V40" i="3"/>
  <c r="L40" i="3"/>
  <c r="M40" i="3"/>
  <c r="N40" i="3"/>
  <c r="O40" i="3"/>
  <c r="P40" i="3"/>
  <c r="Q40" i="3"/>
  <c r="R40" i="3"/>
  <c r="S40" i="3"/>
  <c r="T40" i="3"/>
  <c r="U40" i="3"/>
  <c r="K40" i="3"/>
  <c r="L35" i="3"/>
  <c r="M35" i="3"/>
  <c r="N35" i="3"/>
  <c r="O35" i="3"/>
  <c r="P35" i="3"/>
  <c r="Q35" i="3"/>
  <c r="R35" i="3"/>
  <c r="S35" i="3"/>
  <c r="T35" i="3"/>
  <c r="U35" i="3"/>
  <c r="V35" i="3"/>
  <c r="K35" i="3"/>
  <c r="L30" i="3"/>
  <c r="M30" i="3"/>
  <c r="N30" i="3"/>
  <c r="O30" i="3"/>
  <c r="P30" i="3"/>
  <c r="Q30" i="3"/>
  <c r="R30" i="3"/>
  <c r="S30" i="3"/>
  <c r="T30" i="3"/>
  <c r="U30" i="3"/>
  <c r="V30" i="3"/>
  <c r="K30" i="3"/>
  <c r="P10" i="4"/>
  <c r="Q10" i="4"/>
  <c r="R10" i="4"/>
  <c r="S10" i="4"/>
  <c r="T10" i="4"/>
  <c r="U10" i="4"/>
  <c r="V10" i="4"/>
  <c r="W10" i="4"/>
  <c r="X10" i="4"/>
  <c r="Y10" i="4"/>
  <c r="Z10" i="4"/>
  <c r="O10" i="4"/>
  <c r="L23" i="53"/>
  <c r="L23" i="37"/>
  <c r="L22" i="6"/>
  <c r="W74" i="56" l="1"/>
  <c r="K76" i="56"/>
  <c r="W29" i="56"/>
  <c r="L76" i="56"/>
  <c r="P76" i="56"/>
  <c r="T76" i="56"/>
  <c r="K29" i="55"/>
  <c r="W29" i="55" s="1"/>
  <c r="L6" i="7"/>
  <c r="Z14" i="52"/>
  <c r="P14" i="52"/>
  <c r="Q14" i="52"/>
  <c r="R14" i="52"/>
  <c r="S14" i="52"/>
  <c r="T14" i="52"/>
  <c r="U14" i="52"/>
  <c r="V14" i="52"/>
  <c r="W14" i="52"/>
  <c r="X14" i="52"/>
  <c r="Y14" i="52"/>
  <c r="O14" i="52"/>
  <c r="O15" i="52"/>
  <c r="P29" i="51"/>
  <c r="Q29" i="51"/>
  <c r="R29" i="51"/>
  <c r="S29" i="51"/>
  <c r="T29" i="51"/>
  <c r="U29" i="51"/>
  <c r="V29" i="51"/>
  <c r="W29" i="51"/>
  <c r="X29" i="51"/>
  <c r="Y29" i="51"/>
  <c r="Z29" i="51"/>
  <c r="O29" i="51"/>
  <c r="O30" i="51"/>
  <c r="P14" i="22"/>
  <c r="Q14" i="22"/>
  <c r="R14" i="22"/>
  <c r="S14" i="22"/>
  <c r="T14" i="22"/>
  <c r="U14" i="22"/>
  <c r="V14" i="22"/>
  <c r="W14" i="22"/>
  <c r="X14" i="22"/>
  <c r="Y14" i="22"/>
  <c r="Z14" i="22"/>
  <c r="O14" i="22"/>
  <c r="O15" i="22"/>
  <c r="P29" i="4"/>
  <c r="Q29" i="4"/>
  <c r="R29" i="4"/>
  <c r="S29" i="4"/>
  <c r="T29" i="4"/>
  <c r="U29" i="4"/>
  <c r="V29" i="4"/>
  <c r="W29" i="4"/>
  <c r="X29" i="4"/>
  <c r="Y29" i="4"/>
  <c r="Z29" i="4"/>
  <c r="O29" i="4"/>
  <c r="O30" i="4"/>
  <c r="P17" i="52"/>
  <c r="Q17" i="52"/>
  <c r="R17" i="52"/>
  <c r="S17" i="52"/>
  <c r="T17" i="52"/>
  <c r="U17" i="52"/>
  <c r="V17" i="52"/>
  <c r="W17" i="52"/>
  <c r="X17" i="52"/>
  <c r="Y17" i="52"/>
  <c r="Z17" i="52"/>
  <c r="O17" i="52"/>
  <c r="P32" i="51"/>
  <c r="Q32" i="51"/>
  <c r="R32" i="51"/>
  <c r="S32" i="51"/>
  <c r="T32" i="51"/>
  <c r="U32" i="51"/>
  <c r="V32" i="51"/>
  <c r="W32" i="51"/>
  <c r="X32" i="51"/>
  <c r="Y32" i="51"/>
  <c r="Z32" i="51"/>
  <c r="AA32" i="51"/>
  <c r="O32" i="51"/>
  <c r="P32" i="4"/>
  <c r="Q32" i="4"/>
  <c r="R32" i="4"/>
  <c r="S32" i="4"/>
  <c r="T32" i="4"/>
  <c r="U32" i="4"/>
  <c r="V32" i="4"/>
  <c r="W32" i="4"/>
  <c r="X32" i="4"/>
  <c r="Y32" i="4"/>
  <c r="Z32" i="4"/>
  <c r="AA32" i="4"/>
  <c r="O32" i="4"/>
  <c r="Q17" i="22"/>
  <c r="R17" i="22"/>
  <c r="S17" i="22"/>
  <c r="T17" i="22"/>
  <c r="U17" i="22"/>
  <c r="V17" i="22"/>
  <c r="W17" i="22"/>
  <c r="X17" i="22"/>
  <c r="Y17" i="22"/>
  <c r="Z17" i="22"/>
  <c r="P17" i="22"/>
  <c r="O17" i="22"/>
  <c r="O47" i="17"/>
  <c r="D5" i="54"/>
  <c r="D4" i="54"/>
  <c r="D3" i="54"/>
  <c r="D9" i="54" s="1"/>
  <c r="G9" i="54" s="1"/>
  <c r="D6" i="54"/>
  <c r="C9" i="54" s="1"/>
  <c r="C10" i="54" s="1"/>
  <c r="C11" i="54" s="1"/>
  <c r="C12" i="54" s="1"/>
  <c r="C13" i="54" s="1"/>
  <c r="C14" i="54" s="1"/>
  <c r="C15" i="54" s="1"/>
  <c r="C16" i="54" s="1"/>
  <c r="C17" i="54" s="1"/>
  <c r="C18" i="54" s="1"/>
  <c r="C19" i="54" s="1"/>
  <c r="C20" i="54" s="1"/>
  <c r="C21" i="54" s="1"/>
  <c r="C22" i="54" s="1"/>
  <c r="C23" i="54" s="1"/>
  <c r="C24" i="54" s="1"/>
  <c r="C25" i="54" s="1"/>
  <c r="C26" i="54" s="1"/>
  <c r="C27" i="54" s="1"/>
  <c r="C28" i="54" s="1"/>
  <c r="C29" i="54" s="1"/>
  <c r="C30" i="54" s="1"/>
  <c r="C31" i="54" s="1"/>
  <c r="C32" i="54" s="1"/>
  <c r="C33" i="54" s="1"/>
  <c r="C34" i="54" s="1"/>
  <c r="C35" i="54" s="1"/>
  <c r="C36" i="54" s="1"/>
  <c r="C37" i="54" s="1"/>
  <c r="C38" i="54" s="1"/>
  <c r="C39" i="54" s="1"/>
  <c r="C40" i="54" s="1"/>
  <c r="C41" i="54" s="1"/>
  <c r="C42" i="54" s="1"/>
  <c r="C43" i="54" s="1"/>
  <c r="C44" i="54" s="1"/>
  <c r="C45" i="54" s="1"/>
  <c r="C46" i="54" s="1"/>
  <c r="C47" i="54" s="1"/>
  <c r="C48" i="54" s="1"/>
  <c r="C49" i="54" s="1"/>
  <c r="C50" i="54" s="1"/>
  <c r="C51" i="54" s="1"/>
  <c r="C52" i="54" s="1"/>
  <c r="C53" i="54" s="1"/>
  <c r="C54" i="54" s="1"/>
  <c r="C55" i="54" s="1"/>
  <c r="C56" i="54" s="1"/>
  <c r="C57" i="54" s="1"/>
  <c r="C58" i="54" s="1"/>
  <c r="C59" i="54" s="1"/>
  <c r="C60" i="54" s="1"/>
  <c r="C61" i="54" s="1"/>
  <c r="C62" i="54" s="1"/>
  <c r="C63" i="54" s="1"/>
  <c r="C64" i="54" s="1"/>
  <c r="C65" i="54" s="1"/>
  <c r="C66" i="54" s="1"/>
  <c r="C67" i="54" s="1"/>
  <c r="C68" i="54" s="1"/>
  <c r="C69" i="54" s="1"/>
  <c r="C70" i="54" s="1"/>
  <c r="C71" i="54" s="1"/>
  <c r="C72" i="54" s="1"/>
  <c r="C73" i="54" s="1"/>
  <c r="C74" i="54" s="1"/>
  <c r="C75" i="54" s="1"/>
  <c r="C76" i="54" s="1"/>
  <c r="C77" i="54" s="1"/>
  <c r="C78" i="54" s="1"/>
  <c r="C79" i="54" s="1"/>
  <c r="C80" i="54" s="1"/>
  <c r="C81" i="54" s="1"/>
  <c r="C82" i="54" s="1"/>
  <c r="C83" i="54" s="1"/>
  <c r="C84" i="54" s="1"/>
  <c r="C85" i="54" s="1"/>
  <c r="C86" i="54" s="1"/>
  <c r="C87" i="54" s="1"/>
  <c r="C88" i="54" s="1"/>
  <c r="C89" i="54" s="1"/>
  <c r="C90" i="54" s="1"/>
  <c r="C91" i="54" s="1"/>
  <c r="C92" i="54" s="1"/>
  <c r="C93" i="54" s="1"/>
  <c r="C94" i="54" s="1"/>
  <c r="C95" i="54" s="1"/>
  <c r="C96" i="54" s="1"/>
  <c r="C97" i="54" s="1"/>
  <c r="C98" i="54" s="1"/>
  <c r="C99" i="54" s="1"/>
  <c r="C100" i="54" s="1"/>
  <c r="C101" i="54" s="1"/>
  <c r="C102" i="54" s="1"/>
  <c r="C103" i="54" s="1"/>
  <c r="C104" i="54" s="1"/>
  <c r="C105" i="54" s="1"/>
  <c r="C106" i="54" s="1"/>
  <c r="C107" i="54" s="1"/>
  <c r="C108" i="54" s="1"/>
  <c r="C109" i="54" s="1"/>
  <c r="C110" i="54" s="1"/>
  <c r="C111" i="54" s="1"/>
  <c r="C112" i="54" s="1"/>
  <c r="C113" i="54" s="1"/>
  <c r="C114" i="54" s="1"/>
  <c r="C115" i="54" s="1"/>
  <c r="C116" i="54" s="1"/>
  <c r="C117" i="54" s="1"/>
  <c r="C118" i="54" s="1"/>
  <c r="C119" i="54" s="1"/>
  <c r="C120" i="54" s="1"/>
  <c r="C121" i="54" s="1"/>
  <c r="C122" i="54" s="1"/>
  <c r="C123" i="54" s="1"/>
  <c r="C124" i="54" s="1"/>
  <c r="C125" i="54" s="1"/>
  <c r="C126" i="54" s="1"/>
  <c r="C127" i="54" s="1"/>
  <c r="C128" i="54" s="1"/>
  <c r="L26" i="53"/>
  <c r="L20" i="53"/>
  <c r="L21" i="53" s="1"/>
  <c r="L14" i="53"/>
  <c r="L15" i="53" s="1"/>
  <c r="L10" i="53"/>
  <c r="L9" i="53"/>
  <c r="AA18" i="52"/>
  <c r="Z13" i="52"/>
  <c r="Y13" i="52"/>
  <c r="X13" i="52"/>
  <c r="W13" i="52"/>
  <c r="V13" i="52"/>
  <c r="U13" i="52"/>
  <c r="T13" i="52"/>
  <c r="S13" i="52"/>
  <c r="R13" i="52"/>
  <c r="Q13" i="52"/>
  <c r="P13" i="52"/>
  <c r="O13" i="52"/>
  <c r="X47" i="50"/>
  <c r="V43" i="50"/>
  <c r="V45" i="50" s="1"/>
  <c r="Q43" i="50"/>
  <c r="Q46" i="50" s="1"/>
  <c r="P43" i="50"/>
  <c r="L43" i="50"/>
  <c r="L45" i="50" s="1"/>
  <c r="W41" i="50"/>
  <c r="V41" i="50"/>
  <c r="U41" i="50"/>
  <c r="T41" i="50"/>
  <c r="S41" i="50"/>
  <c r="R41" i="50"/>
  <c r="Q41" i="50"/>
  <c r="P41" i="50"/>
  <c r="O41" i="50"/>
  <c r="N41" i="50"/>
  <c r="M41" i="50"/>
  <c r="L41" i="50"/>
  <c r="X40" i="50"/>
  <c r="X39" i="50"/>
  <c r="X38" i="50"/>
  <c r="X37" i="50"/>
  <c r="X36" i="50"/>
  <c r="X35" i="50"/>
  <c r="X34" i="50"/>
  <c r="X33" i="50"/>
  <c r="X32" i="50"/>
  <c r="X31" i="50"/>
  <c r="W28" i="50"/>
  <c r="V28" i="50"/>
  <c r="U28" i="50"/>
  <c r="T28" i="50"/>
  <c r="S28" i="50"/>
  <c r="R28" i="50"/>
  <c r="R43" i="50" s="1"/>
  <c r="Q28" i="50"/>
  <c r="P28" i="50"/>
  <c r="O28" i="50"/>
  <c r="N28" i="50"/>
  <c r="N43" i="50" s="1"/>
  <c r="M28" i="50"/>
  <c r="L28" i="50"/>
  <c r="X27" i="50"/>
  <c r="X26" i="50"/>
  <c r="X25" i="50"/>
  <c r="X24" i="50"/>
  <c r="X23" i="50"/>
  <c r="X22" i="50"/>
  <c r="X21" i="50"/>
  <c r="X20" i="50"/>
  <c r="X19" i="50"/>
  <c r="X18" i="50"/>
  <c r="X28" i="50" s="1"/>
  <c r="W15" i="50"/>
  <c r="V15" i="50"/>
  <c r="U15" i="50"/>
  <c r="U43" i="50" s="1"/>
  <c r="T15" i="50"/>
  <c r="T43" i="50" s="1"/>
  <c r="S15" i="50"/>
  <c r="R15" i="50"/>
  <c r="Q15" i="50"/>
  <c r="P15" i="50"/>
  <c r="O15" i="50"/>
  <c r="N15" i="50"/>
  <c r="M15" i="50"/>
  <c r="M43" i="50" s="1"/>
  <c r="L15" i="50"/>
  <c r="X14" i="50"/>
  <c r="X13" i="50"/>
  <c r="X12" i="50"/>
  <c r="X11" i="50"/>
  <c r="X10" i="50"/>
  <c r="X9" i="50"/>
  <c r="X8" i="50"/>
  <c r="X7" i="50"/>
  <c r="X6" i="50"/>
  <c r="X15" i="50" s="1"/>
  <c r="X5" i="50"/>
  <c r="X2" i="50"/>
  <c r="W25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W40" i="49" s="1"/>
  <c r="W17" i="49"/>
  <c r="V14" i="49"/>
  <c r="U14" i="49"/>
  <c r="T14" i="49"/>
  <c r="S14" i="49"/>
  <c r="R14" i="49"/>
  <c r="Q14" i="49"/>
  <c r="P14" i="49"/>
  <c r="O14" i="49"/>
  <c r="N14" i="49"/>
  <c r="M14" i="49"/>
  <c r="L14" i="49"/>
  <c r="K14" i="49"/>
  <c r="W12" i="49"/>
  <c r="V9" i="49"/>
  <c r="V42" i="49" s="1"/>
  <c r="U9" i="49"/>
  <c r="U42" i="49" s="1"/>
  <c r="T9" i="49"/>
  <c r="S9" i="49"/>
  <c r="R9" i="49"/>
  <c r="R42" i="49" s="1"/>
  <c r="Q9" i="49"/>
  <c r="Q21" i="49" s="1"/>
  <c r="P9" i="49"/>
  <c r="O9" i="49"/>
  <c r="N9" i="49"/>
  <c r="N42" i="49" s="1"/>
  <c r="M9" i="49"/>
  <c r="M21" i="49" s="1"/>
  <c r="L9" i="49"/>
  <c r="K9" i="49"/>
  <c r="K21" i="49" s="1"/>
  <c r="W7" i="49"/>
  <c r="V4" i="49"/>
  <c r="Z3" i="52" s="1"/>
  <c r="U4" i="49"/>
  <c r="T4" i="49"/>
  <c r="S4" i="49"/>
  <c r="W3" i="52" s="1"/>
  <c r="R4" i="49"/>
  <c r="V3" i="52" s="1"/>
  <c r="Q4" i="49"/>
  <c r="P4" i="49"/>
  <c r="O4" i="49"/>
  <c r="S3" i="52" s="1"/>
  <c r="N4" i="49"/>
  <c r="R3" i="52" s="1"/>
  <c r="M4" i="49"/>
  <c r="N2" i="50" s="1"/>
  <c r="L4" i="49"/>
  <c r="K4" i="49"/>
  <c r="O3" i="52" s="1"/>
  <c r="L26" i="37"/>
  <c r="P13" i="22"/>
  <c r="Q13" i="22"/>
  <c r="R13" i="22"/>
  <c r="S13" i="22"/>
  <c r="T13" i="22"/>
  <c r="U13" i="22"/>
  <c r="V13" i="22"/>
  <c r="W13" i="22"/>
  <c r="X13" i="22"/>
  <c r="Y13" i="22"/>
  <c r="Z13" i="22"/>
  <c r="O13" i="22"/>
  <c r="X47" i="2"/>
  <c r="X45" i="2"/>
  <c r="M45" i="2"/>
  <c r="N45" i="2"/>
  <c r="O45" i="2"/>
  <c r="P45" i="2"/>
  <c r="Q45" i="2"/>
  <c r="R45" i="2"/>
  <c r="S45" i="2"/>
  <c r="T45" i="2"/>
  <c r="U45" i="2"/>
  <c r="V45" i="2"/>
  <c r="W45" i="2"/>
  <c r="M46" i="2"/>
  <c r="N46" i="2"/>
  <c r="N48" i="2" s="1"/>
  <c r="O46" i="2"/>
  <c r="O48" i="2" s="1"/>
  <c r="P46" i="2"/>
  <c r="P48" i="2" s="1"/>
  <c r="Q46" i="2"/>
  <c r="Q48" i="2" s="1"/>
  <c r="R46" i="2"/>
  <c r="R48" i="2" s="1"/>
  <c r="S46" i="2"/>
  <c r="S48" i="2" s="1"/>
  <c r="T46" i="2"/>
  <c r="U46" i="2"/>
  <c r="U48" i="2" s="1"/>
  <c r="V46" i="2"/>
  <c r="W46" i="2"/>
  <c r="W48" i="2" s="1"/>
  <c r="L46" i="2"/>
  <c r="L48" i="2" s="1"/>
  <c r="M48" i="2"/>
  <c r="T48" i="2"/>
  <c r="L45" i="2"/>
  <c r="X43" i="2"/>
  <c r="M43" i="2"/>
  <c r="N43" i="2"/>
  <c r="O43" i="2"/>
  <c r="P43" i="2"/>
  <c r="Q43" i="2"/>
  <c r="R43" i="2"/>
  <c r="S43" i="2"/>
  <c r="T43" i="2"/>
  <c r="U43" i="2"/>
  <c r="V43" i="2"/>
  <c r="W43" i="2"/>
  <c r="L43" i="2"/>
  <c r="W41" i="2"/>
  <c r="V41" i="2"/>
  <c r="U41" i="2"/>
  <c r="T41" i="2"/>
  <c r="S41" i="2"/>
  <c r="R41" i="2"/>
  <c r="Q41" i="2"/>
  <c r="P41" i="2"/>
  <c r="O41" i="2"/>
  <c r="N41" i="2"/>
  <c r="M41" i="2"/>
  <c r="L41" i="2"/>
  <c r="X40" i="2"/>
  <c r="X39" i="2"/>
  <c r="X38" i="2"/>
  <c r="X37" i="2"/>
  <c r="X36" i="2"/>
  <c r="X35" i="2"/>
  <c r="X34" i="2"/>
  <c r="X33" i="2"/>
  <c r="X32" i="2"/>
  <c r="X31" i="2"/>
  <c r="X41" i="2" s="1"/>
  <c r="W28" i="2"/>
  <c r="V28" i="2"/>
  <c r="U28" i="2"/>
  <c r="T28" i="2"/>
  <c r="S28" i="2"/>
  <c r="R28" i="2"/>
  <c r="Q28" i="2"/>
  <c r="P28" i="2"/>
  <c r="O28" i="2"/>
  <c r="N28" i="2"/>
  <c r="M28" i="2"/>
  <c r="L28" i="2"/>
  <c r="X27" i="2"/>
  <c r="X26" i="2"/>
  <c r="X25" i="2"/>
  <c r="X24" i="2"/>
  <c r="X23" i="2"/>
  <c r="X22" i="2"/>
  <c r="X21" i="2"/>
  <c r="X20" i="2"/>
  <c r="X19" i="2"/>
  <c r="X18" i="2"/>
  <c r="X28" i="2" s="1"/>
  <c r="L15" i="2"/>
  <c r="M15" i="2"/>
  <c r="N15" i="2"/>
  <c r="O15" i="2"/>
  <c r="P15" i="2"/>
  <c r="Q15" i="2"/>
  <c r="R15" i="2"/>
  <c r="S15" i="2"/>
  <c r="T15" i="2"/>
  <c r="U15" i="2"/>
  <c r="V15" i="2"/>
  <c r="X15" i="2"/>
  <c r="W15" i="2"/>
  <c r="X6" i="2"/>
  <c r="X7" i="2"/>
  <c r="X8" i="2"/>
  <c r="X9" i="2"/>
  <c r="X10" i="2"/>
  <c r="X11" i="2"/>
  <c r="X12" i="2"/>
  <c r="X13" i="2"/>
  <c r="X14" i="2"/>
  <c r="X5" i="2"/>
  <c r="X2" i="2"/>
  <c r="D6" i="43"/>
  <c r="D5" i="43"/>
  <c r="D4" i="43"/>
  <c r="D3" i="43"/>
  <c r="D6" i="15"/>
  <c r="D5" i="15"/>
  <c r="D4" i="15"/>
  <c r="D3" i="15"/>
  <c r="D6" i="46"/>
  <c r="D5" i="46"/>
  <c r="D4" i="46"/>
  <c r="D3" i="46"/>
  <c r="O42" i="17"/>
  <c r="O41" i="17"/>
  <c r="V4" i="3"/>
  <c r="W2" i="2" s="1"/>
  <c r="U4" i="3"/>
  <c r="V2" i="2" s="1"/>
  <c r="T4" i="3"/>
  <c r="U2" i="2" s="1"/>
  <c r="S4" i="3"/>
  <c r="T2" i="2" s="1"/>
  <c r="R4" i="3"/>
  <c r="S2" i="2" s="1"/>
  <c r="Q4" i="3"/>
  <c r="R2" i="2" s="1"/>
  <c r="P4" i="3"/>
  <c r="Q2" i="2" s="1"/>
  <c r="O4" i="3"/>
  <c r="P2" i="2" s="1"/>
  <c r="N4" i="3"/>
  <c r="O2" i="2" s="1"/>
  <c r="M4" i="3"/>
  <c r="N2" i="2" s="1"/>
  <c r="L4" i="3"/>
  <c r="M2" i="2" s="1"/>
  <c r="K4" i="3"/>
  <c r="L2" i="2" s="1"/>
  <c r="A25" i="48"/>
  <c r="D10" i="4" s="1"/>
  <c r="A38" i="48"/>
  <c r="D23" i="4" s="1"/>
  <c r="A35" i="48"/>
  <c r="D20" i="4" s="1"/>
  <c r="A36" i="48"/>
  <c r="D21" i="4" s="1"/>
  <c r="A37" i="48"/>
  <c r="D22" i="4" s="1"/>
  <c r="A26" i="48"/>
  <c r="D11" i="4" s="1"/>
  <c r="A27" i="48"/>
  <c r="D12" i="4" s="1"/>
  <c r="A28" i="48"/>
  <c r="D13" i="4" s="1"/>
  <c r="A29" i="48"/>
  <c r="D14" i="4" s="1"/>
  <c r="A30" i="48"/>
  <c r="D15" i="4" s="1"/>
  <c r="A31" i="48"/>
  <c r="D16" i="4" s="1"/>
  <c r="A32" i="48"/>
  <c r="D17" i="4" s="1"/>
  <c r="A33" i="48"/>
  <c r="D18" i="4" s="1"/>
  <c r="A34" i="48"/>
  <c r="D19" i="4" s="1"/>
  <c r="G18" i="47"/>
  <c r="H18" i="47" s="1"/>
  <c r="O36" i="48" s="1"/>
  <c r="G19" i="47"/>
  <c r="H19" i="47" s="1"/>
  <c r="O37" i="48" s="1"/>
  <c r="G20" i="47"/>
  <c r="I20" i="47" s="1"/>
  <c r="P38" i="48" s="1"/>
  <c r="G17" i="47"/>
  <c r="H17" i="47" s="1"/>
  <c r="O35" i="48" s="1"/>
  <c r="G16" i="47"/>
  <c r="H16" i="47" s="1"/>
  <c r="O34" i="48" s="1"/>
  <c r="G15" i="47"/>
  <c r="H15" i="47" s="1"/>
  <c r="O33" i="48" s="1"/>
  <c r="G14" i="47"/>
  <c r="H14" i="47" s="1"/>
  <c r="O32" i="48" s="1"/>
  <c r="G13" i="47"/>
  <c r="H13" i="47" s="1"/>
  <c r="O31" i="48" s="1"/>
  <c r="G12" i="47"/>
  <c r="H12" i="47" s="1"/>
  <c r="O30" i="48" s="1"/>
  <c r="G11" i="47"/>
  <c r="H11" i="47" s="1"/>
  <c r="O29" i="48" s="1"/>
  <c r="G10" i="47"/>
  <c r="H10" i="47" s="1"/>
  <c r="O28" i="48" s="1"/>
  <c r="G9" i="47"/>
  <c r="H9" i="47" s="1"/>
  <c r="O27" i="48" s="1"/>
  <c r="G8" i="47"/>
  <c r="H8" i="47" s="1"/>
  <c r="O26" i="48" s="1"/>
  <c r="G7" i="47"/>
  <c r="H7" i="47" s="1"/>
  <c r="O25" i="48" s="1"/>
  <c r="W76" i="56" l="1"/>
  <c r="I19" i="47"/>
  <c r="P37" i="48" s="1"/>
  <c r="I15" i="47"/>
  <c r="P33" i="48" s="1"/>
  <c r="I11" i="47"/>
  <c r="P29" i="48" s="1"/>
  <c r="I18" i="47"/>
  <c r="P36" i="48" s="1"/>
  <c r="I14" i="47"/>
  <c r="P32" i="48" s="1"/>
  <c r="I10" i="47"/>
  <c r="P28" i="48" s="1"/>
  <c r="H20" i="47"/>
  <c r="O38" i="48" s="1"/>
  <c r="I7" i="47"/>
  <c r="I17" i="47"/>
  <c r="P35" i="48" s="1"/>
  <c r="I13" i="47"/>
  <c r="P31" i="48" s="1"/>
  <c r="I9" i="47"/>
  <c r="P27" i="48" s="1"/>
  <c r="I16" i="47"/>
  <c r="P34" i="48" s="1"/>
  <c r="I12" i="47"/>
  <c r="P30" i="48" s="1"/>
  <c r="I8" i="47"/>
  <c r="P26" i="48" s="1"/>
  <c r="AA14" i="52"/>
  <c r="AA29" i="51"/>
  <c r="AB29" i="51"/>
  <c r="AA14" i="22"/>
  <c r="AA29" i="4"/>
  <c r="AB29" i="4"/>
  <c r="G3" i="54"/>
  <c r="E30" i="54" s="1"/>
  <c r="E87" i="54"/>
  <c r="E94" i="54"/>
  <c r="E51" i="54"/>
  <c r="E66" i="54"/>
  <c r="E13" i="54"/>
  <c r="D13" i="51"/>
  <c r="D17" i="51"/>
  <c r="D21" i="51"/>
  <c r="D10" i="51"/>
  <c r="D14" i="51"/>
  <c r="D18" i="51"/>
  <c r="D22" i="51"/>
  <c r="D11" i="51"/>
  <c r="D15" i="51"/>
  <c r="D19" i="51"/>
  <c r="D23" i="51"/>
  <c r="X46" i="2"/>
  <c r="D12" i="51"/>
  <c r="D16" i="51"/>
  <c r="D20" i="51"/>
  <c r="AA13" i="52"/>
  <c r="Q21" i="51"/>
  <c r="Q22" i="51"/>
  <c r="Q23" i="51"/>
  <c r="Q18" i="51"/>
  <c r="Q14" i="51"/>
  <c r="Q20" i="51"/>
  <c r="Q15" i="51"/>
  <c r="Q11" i="51"/>
  <c r="Q19" i="51"/>
  <c r="Q16" i="51"/>
  <c r="Q12" i="51"/>
  <c r="Q17" i="51"/>
  <c r="Q13" i="51"/>
  <c r="T46" i="50"/>
  <c r="T48" i="50" s="1"/>
  <c r="W10" i="51" s="1"/>
  <c r="T45" i="50"/>
  <c r="N45" i="50"/>
  <c r="N46" i="50"/>
  <c r="N48" i="50" s="1"/>
  <c r="Q10" i="51" s="1"/>
  <c r="R45" i="50"/>
  <c r="R46" i="50"/>
  <c r="U21" i="51"/>
  <c r="U22" i="51"/>
  <c r="U23" i="51"/>
  <c r="U19" i="51"/>
  <c r="U20" i="51"/>
  <c r="U18" i="51"/>
  <c r="U14" i="51"/>
  <c r="U15" i="51"/>
  <c r="U11" i="51"/>
  <c r="U16" i="51"/>
  <c r="U12" i="51"/>
  <c r="U17" i="51"/>
  <c r="U13" i="51"/>
  <c r="U46" i="50"/>
  <c r="U45" i="50"/>
  <c r="O42" i="49"/>
  <c r="S42" i="49"/>
  <c r="M46" i="50"/>
  <c r="M48" i="50" s="1"/>
  <c r="P10" i="51" s="1"/>
  <c r="M45" i="50"/>
  <c r="L42" i="49"/>
  <c r="P42" i="49"/>
  <c r="T42" i="49"/>
  <c r="P3" i="52"/>
  <c r="M2" i="50"/>
  <c r="T3" i="52"/>
  <c r="Q2" i="50"/>
  <c r="X3" i="52"/>
  <c r="U2" i="50"/>
  <c r="W9" i="49"/>
  <c r="W19" i="49"/>
  <c r="N21" i="49"/>
  <c r="R21" i="49"/>
  <c r="V21" i="49"/>
  <c r="N25" i="49"/>
  <c r="S25" i="49"/>
  <c r="Q42" i="49"/>
  <c r="U6" i="51" s="1"/>
  <c r="S2" i="50"/>
  <c r="P46" i="50"/>
  <c r="P48" i="50" s="1"/>
  <c r="S10" i="51" s="1"/>
  <c r="V46" i="50"/>
  <c r="V48" i="50" s="1"/>
  <c r="Y10" i="51" s="1"/>
  <c r="R3" i="51"/>
  <c r="W3" i="51"/>
  <c r="Q3" i="52"/>
  <c r="Q3" i="51"/>
  <c r="M25" i="49"/>
  <c r="U3" i="52"/>
  <c r="U3" i="51"/>
  <c r="Q25" i="49"/>
  <c r="Y3" i="52"/>
  <c r="Y3" i="51"/>
  <c r="U25" i="49"/>
  <c r="O21" i="49"/>
  <c r="S21" i="49"/>
  <c r="O25" i="49"/>
  <c r="T25" i="49"/>
  <c r="M42" i="49"/>
  <c r="Q6" i="51" s="1"/>
  <c r="O2" i="50"/>
  <c r="T2" i="50"/>
  <c r="L46" i="50"/>
  <c r="L48" i="50" s="1"/>
  <c r="S3" i="51"/>
  <c r="X3" i="51"/>
  <c r="W35" i="49"/>
  <c r="W14" i="49"/>
  <c r="L21" i="49"/>
  <c r="P21" i="49"/>
  <c r="T21" i="49"/>
  <c r="K25" i="49"/>
  <c r="P25" i="49"/>
  <c r="V25" i="49"/>
  <c r="P2" i="50"/>
  <c r="V2" i="50"/>
  <c r="O43" i="50"/>
  <c r="S43" i="50"/>
  <c r="W43" i="50"/>
  <c r="P45" i="50"/>
  <c r="O3" i="51"/>
  <c r="T3" i="51"/>
  <c r="Z3" i="51"/>
  <c r="U21" i="49"/>
  <c r="L25" i="49"/>
  <c r="R25" i="49"/>
  <c r="L2" i="50"/>
  <c r="R2" i="50"/>
  <c r="W2" i="50"/>
  <c r="X41" i="50"/>
  <c r="Q45" i="50"/>
  <c r="Q48" i="50" s="1"/>
  <c r="T10" i="51" s="1"/>
  <c r="P3" i="51"/>
  <c r="V3" i="51"/>
  <c r="V48" i="2"/>
  <c r="X48" i="2"/>
  <c r="G21" i="47"/>
  <c r="H21" i="47" l="1"/>
  <c r="I21" i="47"/>
  <c r="P25" i="48"/>
  <c r="E72" i="54"/>
  <c r="E95" i="54"/>
  <c r="E21" i="54"/>
  <c r="E36" i="54"/>
  <c r="E110" i="54"/>
  <c r="E12" i="54"/>
  <c r="E29" i="54"/>
  <c r="E84" i="54"/>
  <c r="E68" i="54"/>
  <c r="E67" i="54"/>
  <c r="E126" i="54"/>
  <c r="E107" i="54"/>
  <c r="E16" i="54"/>
  <c r="E124" i="54"/>
  <c r="E59" i="54"/>
  <c r="E62" i="54"/>
  <c r="E37" i="54"/>
  <c r="E41" i="54"/>
  <c r="E128" i="54"/>
  <c r="E78" i="54"/>
  <c r="E79" i="54"/>
  <c r="E119" i="54"/>
  <c r="E34" i="54"/>
  <c r="E70" i="54"/>
  <c r="E15" i="54"/>
  <c r="E23" i="54"/>
  <c r="E31" i="54"/>
  <c r="E39" i="54"/>
  <c r="E76" i="54"/>
  <c r="E38" i="54"/>
  <c r="E100" i="54"/>
  <c r="E48" i="54"/>
  <c r="E88" i="54"/>
  <c r="E44" i="54"/>
  <c r="E80" i="54"/>
  <c r="E45" i="54"/>
  <c r="E53" i="54"/>
  <c r="E61" i="54"/>
  <c r="E69" i="54"/>
  <c r="E82" i="54"/>
  <c r="E98" i="54"/>
  <c r="E114" i="54"/>
  <c r="E73" i="54"/>
  <c r="E81" i="54"/>
  <c r="E89" i="54"/>
  <c r="E99" i="54"/>
  <c r="E109" i="54"/>
  <c r="E125" i="54"/>
  <c r="E32" i="54"/>
  <c r="E28" i="54"/>
  <c r="E42" i="54"/>
  <c r="E9" i="54"/>
  <c r="E17" i="54"/>
  <c r="E25" i="54"/>
  <c r="E33" i="54"/>
  <c r="E50" i="54"/>
  <c r="E92" i="54"/>
  <c r="E43" i="54"/>
  <c r="E116" i="54"/>
  <c r="E56" i="54"/>
  <c r="E104" i="54"/>
  <c r="E52" i="54"/>
  <c r="E96" i="54"/>
  <c r="E47" i="54"/>
  <c r="E55" i="54"/>
  <c r="E63" i="54"/>
  <c r="E71" i="54"/>
  <c r="E86" i="54"/>
  <c r="E102" i="54"/>
  <c r="E118" i="54"/>
  <c r="E75" i="54"/>
  <c r="E83" i="54"/>
  <c r="E91" i="54"/>
  <c r="E101" i="54"/>
  <c r="E111" i="54"/>
  <c r="E127" i="54"/>
  <c r="E24" i="54"/>
  <c r="E20" i="54"/>
  <c r="E54" i="54"/>
  <c r="E11" i="54"/>
  <c r="E19" i="54"/>
  <c r="E27" i="54"/>
  <c r="E35" i="54"/>
  <c r="E58" i="54"/>
  <c r="E108" i="54"/>
  <c r="E46" i="54"/>
  <c r="E40" i="54"/>
  <c r="E64" i="54"/>
  <c r="E120" i="54"/>
  <c r="E60" i="54"/>
  <c r="E112" i="54"/>
  <c r="E49" i="54"/>
  <c r="E57" i="54"/>
  <c r="E65" i="54"/>
  <c r="E74" i="54"/>
  <c r="E90" i="54"/>
  <c r="E106" i="54"/>
  <c r="E122" i="54"/>
  <c r="E77" i="54"/>
  <c r="E85" i="54"/>
  <c r="E93" i="54"/>
  <c r="E103" i="54"/>
  <c r="E117" i="54"/>
  <c r="E10" i="54"/>
  <c r="E18" i="54"/>
  <c r="E97" i="54"/>
  <c r="E105" i="54"/>
  <c r="E113" i="54"/>
  <c r="E121" i="54"/>
  <c r="E22" i="54"/>
  <c r="E26" i="54"/>
  <c r="E115" i="54"/>
  <c r="E123" i="54"/>
  <c r="E14" i="54"/>
  <c r="R48" i="50"/>
  <c r="U10" i="51" s="1"/>
  <c r="U24" i="51" s="1"/>
  <c r="U26" i="51" s="1"/>
  <c r="Q24" i="51"/>
  <c r="Q25" i="51" s="1"/>
  <c r="U48" i="50"/>
  <c r="X10" i="51" s="1"/>
  <c r="W45" i="50"/>
  <c r="W46" i="50"/>
  <c r="Y42" i="51"/>
  <c r="Y8" i="51"/>
  <c r="Z42" i="51"/>
  <c r="Z8" i="51"/>
  <c r="X43" i="50"/>
  <c r="U42" i="51"/>
  <c r="U8" i="51"/>
  <c r="W21" i="49"/>
  <c r="T42" i="51"/>
  <c r="T8" i="51"/>
  <c r="X20" i="51"/>
  <c r="X21" i="51"/>
  <c r="X22" i="51"/>
  <c r="X19" i="51"/>
  <c r="X17" i="51"/>
  <c r="X13" i="51"/>
  <c r="X18" i="51"/>
  <c r="X14" i="51"/>
  <c r="X23" i="51"/>
  <c r="X15" i="51"/>
  <c r="X11" i="51"/>
  <c r="X16" i="51"/>
  <c r="X12" i="51"/>
  <c r="X6" i="51"/>
  <c r="W42" i="51"/>
  <c r="W8" i="51"/>
  <c r="Z22" i="51"/>
  <c r="Z23" i="51"/>
  <c r="Z19" i="51"/>
  <c r="Z20" i="51"/>
  <c r="Z15" i="51"/>
  <c r="Z11" i="51"/>
  <c r="Z16" i="51"/>
  <c r="Z12" i="51"/>
  <c r="Z17" i="51"/>
  <c r="Z13" i="51"/>
  <c r="Z21" i="51"/>
  <c r="Z18" i="51"/>
  <c r="Z14" i="51"/>
  <c r="Z6" i="51"/>
  <c r="O23" i="51"/>
  <c r="O19" i="51"/>
  <c r="O20" i="51"/>
  <c r="O21" i="51"/>
  <c r="O16" i="51"/>
  <c r="O12" i="51"/>
  <c r="O22" i="51"/>
  <c r="O17" i="51"/>
  <c r="O13" i="51"/>
  <c r="O18" i="51"/>
  <c r="O14" i="51"/>
  <c r="O15" i="51"/>
  <c r="O11" i="51"/>
  <c r="AB4" i="51"/>
  <c r="AA4" i="51"/>
  <c r="Q26" i="51"/>
  <c r="V42" i="51"/>
  <c r="V8" i="51"/>
  <c r="O42" i="51"/>
  <c r="O8" i="51"/>
  <c r="S46" i="50"/>
  <c r="S48" i="50" s="1"/>
  <c r="V10" i="51" s="1"/>
  <c r="S45" i="50"/>
  <c r="T20" i="51"/>
  <c r="T21" i="51"/>
  <c r="T22" i="51"/>
  <c r="T17" i="51"/>
  <c r="T13" i="51"/>
  <c r="T19" i="51"/>
  <c r="T18" i="51"/>
  <c r="T14" i="51"/>
  <c r="T15" i="51"/>
  <c r="T11" i="51"/>
  <c r="T23" i="51"/>
  <c r="T16" i="51"/>
  <c r="T12" i="51"/>
  <c r="T6" i="51"/>
  <c r="X42" i="51"/>
  <c r="X8" i="51"/>
  <c r="W23" i="51"/>
  <c r="W19" i="51"/>
  <c r="W20" i="51"/>
  <c r="W21" i="51"/>
  <c r="W16" i="51"/>
  <c r="W12" i="51"/>
  <c r="W17" i="51"/>
  <c r="W13" i="51"/>
  <c r="W18" i="51"/>
  <c r="W14" i="51"/>
  <c r="W22" i="51"/>
  <c r="W15" i="51"/>
  <c r="W11" i="51"/>
  <c r="W6" i="51"/>
  <c r="R42" i="51"/>
  <c r="R8" i="51"/>
  <c r="K42" i="49"/>
  <c r="W30" i="49"/>
  <c r="V22" i="51"/>
  <c r="V23" i="51"/>
  <c r="V19" i="51"/>
  <c r="V20" i="51"/>
  <c r="V21" i="51"/>
  <c r="V15" i="51"/>
  <c r="V11" i="51"/>
  <c r="V16" i="51"/>
  <c r="V12" i="51"/>
  <c r="V17" i="51"/>
  <c r="V13" i="51"/>
  <c r="V18" i="51"/>
  <c r="V14" i="51"/>
  <c r="V6" i="51"/>
  <c r="O10" i="51"/>
  <c r="P42" i="51"/>
  <c r="P8" i="51"/>
  <c r="Y21" i="51"/>
  <c r="Y22" i="51"/>
  <c r="Y23" i="51"/>
  <c r="Y19" i="51"/>
  <c r="Y18" i="51"/>
  <c r="Y14" i="51"/>
  <c r="Y15" i="51"/>
  <c r="Y11" i="51"/>
  <c r="Y16" i="51"/>
  <c r="Y12" i="51"/>
  <c r="Y20" i="51"/>
  <c r="Y17" i="51"/>
  <c r="Y13" i="51"/>
  <c r="Y6" i="51"/>
  <c r="O46" i="50"/>
  <c r="O48" i="50" s="1"/>
  <c r="R10" i="51" s="1"/>
  <c r="O45" i="50"/>
  <c r="P20" i="51"/>
  <c r="P21" i="51"/>
  <c r="P22" i="51"/>
  <c r="P23" i="51"/>
  <c r="P17" i="51"/>
  <c r="P13" i="51"/>
  <c r="P18" i="51"/>
  <c r="P14" i="51"/>
  <c r="P15" i="51"/>
  <c r="P11" i="51"/>
  <c r="P19" i="51"/>
  <c r="P16" i="51"/>
  <c r="P12" i="51"/>
  <c r="P6" i="51"/>
  <c r="S42" i="51"/>
  <c r="S8" i="51"/>
  <c r="S23" i="51"/>
  <c r="S19" i="51"/>
  <c r="S20" i="51"/>
  <c r="S21" i="51"/>
  <c r="S22" i="51"/>
  <c r="S16" i="51"/>
  <c r="S12" i="51"/>
  <c r="S17" i="51"/>
  <c r="S13" i="51"/>
  <c r="S18" i="51"/>
  <c r="S14" i="51"/>
  <c r="S15" i="51"/>
  <c r="S11" i="51"/>
  <c r="S6" i="51"/>
  <c r="Q42" i="51"/>
  <c r="Q8" i="51"/>
  <c r="R22" i="51"/>
  <c r="R23" i="51"/>
  <c r="R19" i="51"/>
  <c r="R20" i="51"/>
  <c r="R15" i="51"/>
  <c r="R11" i="51"/>
  <c r="R21" i="51"/>
  <c r="R16" i="51"/>
  <c r="R12" i="51"/>
  <c r="R17" i="51"/>
  <c r="R13" i="51"/>
  <c r="R18" i="51"/>
  <c r="R14" i="51"/>
  <c r="R6" i="51"/>
  <c r="C9" i="43"/>
  <c r="C10" i="43" s="1"/>
  <c r="C11" i="43" s="1"/>
  <c r="C12" i="43" s="1"/>
  <c r="C13" i="43" s="1"/>
  <c r="C14" i="43" s="1"/>
  <c r="C15" i="43" s="1"/>
  <c r="C16" i="43" s="1"/>
  <c r="C17" i="43" s="1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73" i="43" s="1"/>
  <c r="C74" i="43" s="1"/>
  <c r="C75" i="43" s="1"/>
  <c r="C76" i="43" s="1"/>
  <c r="C77" i="43" s="1"/>
  <c r="C78" i="43" s="1"/>
  <c r="C79" i="43" s="1"/>
  <c r="C80" i="43" s="1"/>
  <c r="C81" i="43" s="1"/>
  <c r="C82" i="43" s="1"/>
  <c r="C83" i="43" s="1"/>
  <c r="C84" i="43" s="1"/>
  <c r="C85" i="43" s="1"/>
  <c r="C86" i="43" s="1"/>
  <c r="C87" i="43" s="1"/>
  <c r="C88" i="43" s="1"/>
  <c r="C89" i="43" s="1"/>
  <c r="C90" i="43" s="1"/>
  <c r="C91" i="43" s="1"/>
  <c r="C92" i="43" s="1"/>
  <c r="C93" i="43" s="1"/>
  <c r="C94" i="43" s="1"/>
  <c r="C95" i="43" s="1"/>
  <c r="C96" i="43" s="1"/>
  <c r="C97" i="43" s="1"/>
  <c r="C98" i="43" s="1"/>
  <c r="C99" i="43" s="1"/>
  <c r="C100" i="43" s="1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D9" i="15"/>
  <c r="G9" i="15" s="1"/>
  <c r="O31" i="51" s="1"/>
  <c r="C9" i="15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C111" i="15" s="1"/>
  <c r="C112" i="15" s="1"/>
  <c r="C113" i="15" s="1"/>
  <c r="C114" i="15" s="1"/>
  <c r="C115" i="15" s="1"/>
  <c r="C116" i="15" s="1"/>
  <c r="C117" i="15" s="1"/>
  <c r="C118" i="15" s="1"/>
  <c r="C119" i="15" s="1"/>
  <c r="C120" i="15" s="1"/>
  <c r="C121" i="15" s="1"/>
  <c r="C122" i="15" s="1"/>
  <c r="C123" i="15" s="1"/>
  <c r="C124" i="15" s="1"/>
  <c r="C125" i="15" s="1"/>
  <c r="C126" i="15" s="1"/>
  <c r="C127" i="15" s="1"/>
  <c r="C128" i="15" s="1"/>
  <c r="C9" i="46"/>
  <c r="G6" i="15"/>
  <c r="G3" i="15"/>
  <c r="E12" i="15" s="1"/>
  <c r="L42" i="3"/>
  <c r="M42" i="3"/>
  <c r="N42" i="3"/>
  <c r="O42" i="3"/>
  <c r="P42" i="3"/>
  <c r="Q42" i="3"/>
  <c r="R42" i="3"/>
  <c r="S42" i="3"/>
  <c r="T42" i="3"/>
  <c r="U42" i="3"/>
  <c r="V42" i="3"/>
  <c r="K42" i="3"/>
  <c r="W40" i="3"/>
  <c r="O6" i="17"/>
  <c r="G4" i="46"/>
  <c r="U25" i="51" l="1"/>
  <c r="F9" i="54"/>
  <c r="H9" i="54"/>
  <c r="D10" i="54" s="1"/>
  <c r="G10" i="54" s="1"/>
  <c r="F10" i="54" s="1"/>
  <c r="V24" i="51"/>
  <c r="V26" i="51" s="1"/>
  <c r="P24" i="51"/>
  <c r="P25" i="51" s="1"/>
  <c r="T24" i="51"/>
  <c r="T25" i="51" s="1"/>
  <c r="X24" i="51"/>
  <c r="X26" i="51" s="1"/>
  <c r="S24" i="51"/>
  <c r="S25" i="51" s="1"/>
  <c r="Y24" i="51"/>
  <c r="Y25" i="51" s="1"/>
  <c r="W24" i="51"/>
  <c r="W25" i="51" s="1"/>
  <c r="W48" i="50"/>
  <c r="Z10" i="51" s="1"/>
  <c r="Z24" i="51" s="1"/>
  <c r="Z25" i="51" s="1"/>
  <c r="S26" i="51"/>
  <c r="Y26" i="51"/>
  <c r="R24" i="51"/>
  <c r="AB18" i="51"/>
  <c r="AA18" i="51"/>
  <c r="AA12" i="51"/>
  <c r="AB12" i="51"/>
  <c r="AA19" i="51"/>
  <c r="AB19" i="51"/>
  <c r="AB11" i="51"/>
  <c r="AA11" i="51"/>
  <c r="AB13" i="51"/>
  <c r="AA13" i="51"/>
  <c r="AA16" i="51"/>
  <c r="AB16" i="51"/>
  <c r="AA23" i="51"/>
  <c r="AB23" i="51"/>
  <c r="X46" i="50"/>
  <c r="X45" i="50"/>
  <c r="O24" i="51"/>
  <c r="W42" i="49"/>
  <c r="AB15" i="51"/>
  <c r="AA15" i="51"/>
  <c r="AB17" i="51"/>
  <c r="AA17" i="51"/>
  <c r="AB21" i="51"/>
  <c r="AA21" i="51"/>
  <c r="AB14" i="51"/>
  <c r="AA14" i="51"/>
  <c r="AB22" i="51"/>
  <c r="AA22" i="51"/>
  <c r="AB20" i="51"/>
  <c r="AA20" i="51"/>
  <c r="E121" i="15"/>
  <c r="E105" i="15"/>
  <c r="E89" i="15"/>
  <c r="E73" i="15"/>
  <c r="E57" i="15"/>
  <c r="E41" i="15"/>
  <c r="E25" i="15"/>
  <c r="E113" i="15"/>
  <c r="E97" i="15"/>
  <c r="E81" i="15"/>
  <c r="E65" i="15"/>
  <c r="E49" i="15"/>
  <c r="E33" i="15"/>
  <c r="E17" i="15"/>
  <c r="E125" i="15"/>
  <c r="E109" i="15"/>
  <c r="E93" i="15"/>
  <c r="E77" i="15"/>
  <c r="E61" i="15"/>
  <c r="E45" i="15"/>
  <c r="E29" i="15"/>
  <c r="E13" i="15"/>
  <c r="E117" i="15"/>
  <c r="E101" i="15"/>
  <c r="E85" i="15"/>
  <c r="E69" i="15"/>
  <c r="E53" i="15"/>
  <c r="E37" i="15"/>
  <c r="E21" i="15"/>
  <c r="E9" i="15"/>
  <c r="F9" i="15" s="1"/>
  <c r="E10" i="15"/>
  <c r="E127" i="15"/>
  <c r="E123" i="15"/>
  <c r="E119" i="15"/>
  <c r="E115" i="15"/>
  <c r="E111" i="15"/>
  <c r="E107" i="15"/>
  <c r="E103" i="15"/>
  <c r="E99" i="15"/>
  <c r="E95" i="15"/>
  <c r="E91" i="15"/>
  <c r="E87" i="15"/>
  <c r="E83" i="15"/>
  <c r="E79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27" i="15"/>
  <c r="E23" i="15"/>
  <c r="E19" i="15"/>
  <c r="E15" i="15"/>
  <c r="E11" i="15"/>
  <c r="H9" i="15"/>
  <c r="D10" i="15" s="1"/>
  <c r="E126" i="15"/>
  <c r="E122" i="15"/>
  <c r="E118" i="15"/>
  <c r="E114" i="15"/>
  <c r="E110" i="15"/>
  <c r="E106" i="15"/>
  <c r="E102" i="15"/>
  <c r="E98" i="15"/>
  <c r="E94" i="15"/>
  <c r="E90" i="15"/>
  <c r="E86" i="15"/>
  <c r="E82" i="15"/>
  <c r="E78" i="15"/>
  <c r="E74" i="15"/>
  <c r="E70" i="15"/>
  <c r="E66" i="15"/>
  <c r="E62" i="15"/>
  <c r="E58" i="15"/>
  <c r="E54" i="15"/>
  <c r="E50" i="15"/>
  <c r="E46" i="15"/>
  <c r="E42" i="15"/>
  <c r="E38" i="15"/>
  <c r="E34" i="15"/>
  <c r="E30" i="15"/>
  <c r="E26" i="15"/>
  <c r="E22" i="15"/>
  <c r="E18" i="15"/>
  <c r="E14" i="15"/>
  <c r="E128" i="15"/>
  <c r="E124" i="15"/>
  <c r="E120" i="15"/>
  <c r="E116" i="15"/>
  <c r="E112" i="15"/>
  <c r="E108" i="15"/>
  <c r="E104" i="15"/>
  <c r="E100" i="15"/>
  <c r="E96" i="15"/>
  <c r="E92" i="15"/>
  <c r="E88" i="15"/>
  <c r="E84" i="15"/>
  <c r="E80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28" i="15"/>
  <c r="E24" i="15"/>
  <c r="E20" i="15"/>
  <c r="E16" i="15"/>
  <c r="C10" i="46"/>
  <c r="C11" i="46" s="1"/>
  <c r="C12" i="46" s="1"/>
  <c r="C13" i="46" s="1"/>
  <c r="C14" i="46" s="1"/>
  <c r="C15" i="46" s="1"/>
  <c r="C16" i="46" s="1"/>
  <c r="C17" i="46" s="1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C45" i="46" s="1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C73" i="46" s="1"/>
  <c r="C74" i="46" s="1"/>
  <c r="C75" i="46" s="1"/>
  <c r="C76" i="46" s="1"/>
  <c r="C77" i="46" s="1"/>
  <c r="C78" i="46" s="1"/>
  <c r="C79" i="46" s="1"/>
  <c r="C80" i="46" s="1"/>
  <c r="C81" i="46" s="1"/>
  <c r="C82" i="46" s="1"/>
  <c r="C83" i="46" s="1"/>
  <c r="C84" i="46" s="1"/>
  <c r="C85" i="46" s="1"/>
  <c r="C86" i="46" s="1"/>
  <c r="C87" i="46" s="1"/>
  <c r="C88" i="46" s="1"/>
  <c r="C89" i="46" s="1"/>
  <c r="C90" i="46" s="1"/>
  <c r="C91" i="46" s="1"/>
  <c r="C92" i="46" s="1"/>
  <c r="C93" i="46" s="1"/>
  <c r="C94" i="46" s="1"/>
  <c r="C95" i="46" s="1"/>
  <c r="C96" i="46" s="1"/>
  <c r="C97" i="46" s="1"/>
  <c r="C98" i="46" s="1"/>
  <c r="C99" i="46" s="1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C155" i="46" s="1"/>
  <c r="C156" i="46" s="1"/>
  <c r="C157" i="46" s="1"/>
  <c r="C158" i="46" s="1"/>
  <c r="C159" i="46" s="1"/>
  <c r="C160" i="46" s="1"/>
  <c r="C161" i="46" s="1"/>
  <c r="C162" i="46" s="1"/>
  <c r="C163" i="46" s="1"/>
  <c r="C164" i="46" s="1"/>
  <c r="C165" i="46" s="1"/>
  <c r="C166" i="46" s="1"/>
  <c r="C167" i="46" s="1"/>
  <c r="C168" i="46" s="1"/>
  <c r="C169" i="46" s="1"/>
  <c r="C170" i="46" s="1"/>
  <c r="C171" i="46" s="1"/>
  <c r="C172" i="46" s="1"/>
  <c r="C173" i="46" s="1"/>
  <c r="C174" i="46" s="1"/>
  <c r="C175" i="46" s="1"/>
  <c r="C176" i="46" s="1"/>
  <c r="C177" i="46" s="1"/>
  <c r="C178" i="46" s="1"/>
  <c r="C179" i="46" s="1"/>
  <c r="C180" i="46" s="1"/>
  <c r="C181" i="46" s="1"/>
  <c r="C182" i="46" s="1"/>
  <c r="C183" i="46" s="1"/>
  <c r="C184" i="46" s="1"/>
  <c r="C185" i="46" s="1"/>
  <c r="C186" i="46" s="1"/>
  <c r="C187" i="46" s="1"/>
  <c r="C188" i="46" s="1"/>
  <c r="C189" i="46" s="1"/>
  <c r="C190" i="46" s="1"/>
  <c r="C191" i="46" s="1"/>
  <c r="C192" i="46" s="1"/>
  <c r="C193" i="46" s="1"/>
  <c r="C194" i="46" s="1"/>
  <c r="C195" i="46" s="1"/>
  <c r="C196" i="46" s="1"/>
  <c r="C197" i="46" s="1"/>
  <c r="C198" i="46" s="1"/>
  <c r="C199" i="46" s="1"/>
  <c r="C200" i="46" s="1"/>
  <c r="C201" i="46" s="1"/>
  <c r="C202" i="46" s="1"/>
  <c r="C203" i="46" s="1"/>
  <c r="C204" i="46" s="1"/>
  <c r="C205" i="46" s="1"/>
  <c r="C206" i="46" s="1"/>
  <c r="C207" i="46" s="1"/>
  <c r="C208" i="46" s="1"/>
  <c r="C209" i="46" s="1"/>
  <c r="C210" i="46" s="1"/>
  <c r="C211" i="46" s="1"/>
  <c r="C212" i="46" s="1"/>
  <c r="C213" i="46" s="1"/>
  <c r="C214" i="46" s="1"/>
  <c r="C215" i="46" s="1"/>
  <c r="C216" i="46" s="1"/>
  <c r="C217" i="46" s="1"/>
  <c r="C218" i="46" s="1"/>
  <c r="C219" i="46" s="1"/>
  <c r="C220" i="46" s="1"/>
  <c r="C221" i="46" s="1"/>
  <c r="C222" i="46" s="1"/>
  <c r="C223" i="46" s="1"/>
  <c r="C224" i="46" s="1"/>
  <c r="C225" i="46" s="1"/>
  <c r="C226" i="46" s="1"/>
  <c r="C227" i="46" s="1"/>
  <c r="C228" i="46" s="1"/>
  <c r="C229" i="46" s="1"/>
  <c r="C230" i="46" s="1"/>
  <c r="C231" i="46" s="1"/>
  <c r="C232" i="46" s="1"/>
  <c r="C233" i="46" s="1"/>
  <c r="C234" i="46" s="1"/>
  <c r="C235" i="46" s="1"/>
  <c r="C236" i="46" s="1"/>
  <c r="C237" i="46" s="1"/>
  <c r="C238" i="46" s="1"/>
  <c r="C239" i="46" s="1"/>
  <c r="C240" i="46" s="1"/>
  <c r="C241" i="46" s="1"/>
  <c r="C242" i="46" s="1"/>
  <c r="C243" i="46" s="1"/>
  <c r="C244" i="46" s="1"/>
  <c r="C245" i="46" s="1"/>
  <c r="C246" i="46" s="1"/>
  <c r="C247" i="46" s="1"/>
  <c r="C248" i="46" s="1"/>
  <c r="C249" i="46" s="1"/>
  <c r="C250" i="46" s="1"/>
  <c r="C251" i="46" s="1"/>
  <c r="C252" i="46" s="1"/>
  <c r="C253" i="46" s="1"/>
  <c r="C254" i="46" s="1"/>
  <c r="C255" i="46" s="1"/>
  <c r="C256" i="46" s="1"/>
  <c r="C257" i="46" s="1"/>
  <c r="C258" i="46" s="1"/>
  <c r="C259" i="46" s="1"/>
  <c r="C260" i="46" s="1"/>
  <c r="C261" i="46" s="1"/>
  <c r="C262" i="46" s="1"/>
  <c r="C263" i="46" s="1"/>
  <c r="C264" i="46" s="1"/>
  <c r="C265" i="46" s="1"/>
  <c r="C266" i="46" s="1"/>
  <c r="C267" i="46" s="1"/>
  <c r="C268" i="46" s="1"/>
  <c r="C269" i="46" s="1"/>
  <c r="C270" i="46" s="1"/>
  <c r="C271" i="46" s="1"/>
  <c r="C272" i="46" s="1"/>
  <c r="C273" i="46" s="1"/>
  <c r="C274" i="46" s="1"/>
  <c r="C275" i="46" s="1"/>
  <c r="C276" i="46" s="1"/>
  <c r="C277" i="46" s="1"/>
  <c r="C278" i="46" s="1"/>
  <c r="C279" i="46" s="1"/>
  <c r="C280" i="46" s="1"/>
  <c r="C281" i="46" s="1"/>
  <c r="C282" i="46" s="1"/>
  <c r="C283" i="46" s="1"/>
  <c r="C284" i="46" s="1"/>
  <c r="C285" i="46" s="1"/>
  <c r="C286" i="46" s="1"/>
  <c r="C287" i="46" s="1"/>
  <c r="C288" i="46" s="1"/>
  <c r="C289" i="46" s="1"/>
  <c r="C290" i="46" s="1"/>
  <c r="C291" i="46" s="1"/>
  <c r="C292" i="46" s="1"/>
  <c r="C293" i="46" s="1"/>
  <c r="C294" i="46" s="1"/>
  <c r="C295" i="46" s="1"/>
  <c r="C296" i="46" s="1"/>
  <c r="C297" i="46" s="1"/>
  <c r="C298" i="46" s="1"/>
  <c r="C299" i="46" s="1"/>
  <c r="C300" i="46" s="1"/>
  <c r="C301" i="46" s="1"/>
  <c r="C302" i="46" s="1"/>
  <c r="C303" i="46" s="1"/>
  <c r="C304" i="46" s="1"/>
  <c r="C305" i="46" s="1"/>
  <c r="C306" i="46" s="1"/>
  <c r="C307" i="46" s="1"/>
  <c r="C308" i="46" s="1"/>
  <c r="C309" i="46" s="1"/>
  <c r="C310" i="46" s="1"/>
  <c r="C311" i="46" s="1"/>
  <c r="C312" i="46" s="1"/>
  <c r="C313" i="46" s="1"/>
  <c r="C314" i="46" s="1"/>
  <c r="C315" i="46" s="1"/>
  <c r="C316" i="46" s="1"/>
  <c r="C317" i="46" s="1"/>
  <c r="C318" i="46" s="1"/>
  <c r="C319" i="46" s="1"/>
  <c r="C320" i="46" s="1"/>
  <c r="C321" i="46" s="1"/>
  <c r="C322" i="46" s="1"/>
  <c r="C323" i="46" s="1"/>
  <c r="C324" i="46" s="1"/>
  <c r="C325" i="46" s="1"/>
  <c r="C326" i="46" s="1"/>
  <c r="C327" i="46" s="1"/>
  <c r="C328" i="46" s="1"/>
  <c r="C329" i="46" s="1"/>
  <c r="C330" i="46" s="1"/>
  <c r="C331" i="46" s="1"/>
  <c r="C332" i="46" s="1"/>
  <c r="C333" i="46" s="1"/>
  <c r="C334" i="46" s="1"/>
  <c r="C335" i="46" s="1"/>
  <c r="C336" i="46" s="1"/>
  <c r="C337" i="46" s="1"/>
  <c r="C338" i="46" s="1"/>
  <c r="C339" i="46" s="1"/>
  <c r="C340" i="46" s="1"/>
  <c r="C341" i="46" s="1"/>
  <c r="C342" i="46" s="1"/>
  <c r="C343" i="46" s="1"/>
  <c r="C344" i="46" s="1"/>
  <c r="C345" i="46" s="1"/>
  <c r="C346" i="46" s="1"/>
  <c r="C347" i="46" s="1"/>
  <c r="C348" i="46" s="1"/>
  <c r="C349" i="46" s="1"/>
  <c r="C350" i="46" s="1"/>
  <c r="C351" i="46" s="1"/>
  <c r="C352" i="46" s="1"/>
  <c r="C353" i="46" s="1"/>
  <c r="C354" i="46" s="1"/>
  <c r="C355" i="46" s="1"/>
  <c r="C356" i="46" s="1"/>
  <c r="C357" i="46" s="1"/>
  <c r="C358" i="46" s="1"/>
  <c r="C359" i="46" s="1"/>
  <c r="C360" i="46" s="1"/>
  <c r="C361" i="46" s="1"/>
  <c r="C362" i="46" s="1"/>
  <c r="C363" i="46" s="1"/>
  <c r="C364" i="46" s="1"/>
  <c r="C365" i="46" s="1"/>
  <c r="C366" i="46" s="1"/>
  <c r="C367" i="46" s="1"/>
  <c r="C368" i="46" s="1"/>
  <c r="G4" i="15"/>
  <c r="G3" i="46"/>
  <c r="D9" i="46"/>
  <c r="V25" i="51" l="1"/>
  <c r="H10" i="54"/>
  <c r="D11" i="54" s="1"/>
  <c r="AA10" i="51"/>
  <c r="AA24" i="51" s="1"/>
  <c r="X25" i="51"/>
  <c r="AB10" i="51"/>
  <c r="X48" i="50"/>
  <c r="Z26" i="51"/>
  <c r="P26" i="51"/>
  <c r="T26" i="51"/>
  <c r="W26" i="51"/>
  <c r="G11" i="54"/>
  <c r="F11" i="54" s="1"/>
  <c r="O16" i="52"/>
  <c r="O16" i="22"/>
  <c r="AA5" i="51"/>
  <c r="AA6" i="51" s="1"/>
  <c r="AB5" i="51"/>
  <c r="O6" i="51"/>
  <c r="O26" i="51" s="1"/>
  <c r="AB26" i="51" s="1"/>
  <c r="R25" i="51"/>
  <c r="R26" i="51"/>
  <c r="O25" i="51"/>
  <c r="AB25" i="51" s="1"/>
  <c r="AB24" i="51"/>
  <c r="G10" i="15"/>
  <c r="E9" i="46"/>
  <c r="G9" i="46"/>
  <c r="H11" i="54" l="1"/>
  <c r="D12" i="54" s="1"/>
  <c r="F10" i="15"/>
  <c r="P31" i="51"/>
  <c r="AA25" i="51"/>
  <c r="AA26" i="51"/>
  <c r="AB6" i="51"/>
  <c r="F9" i="46"/>
  <c r="G12" i="54" l="1"/>
  <c r="F12" i="54" s="1"/>
  <c r="H10" i="15"/>
  <c r="D11" i="15" s="1"/>
  <c r="G11" i="15" s="1"/>
  <c r="P16" i="22"/>
  <c r="P16" i="52"/>
  <c r="H9" i="46"/>
  <c r="D10" i="46" s="1"/>
  <c r="E10" i="46" s="1"/>
  <c r="H12" i="54" l="1"/>
  <c r="D13" i="54" s="1"/>
  <c r="F11" i="15"/>
  <c r="Q31" i="51"/>
  <c r="G10" i="46"/>
  <c r="G13" i="54" l="1"/>
  <c r="F13" i="54" s="1"/>
  <c r="P30" i="4"/>
  <c r="P30" i="51"/>
  <c r="H11" i="15"/>
  <c r="D12" i="15" s="1"/>
  <c r="G12" i="15" s="1"/>
  <c r="Q16" i="52"/>
  <c r="F10" i="46"/>
  <c r="L8" i="6"/>
  <c r="L7" i="6"/>
  <c r="L7" i="53" s="1"/>
  <c r="W34" i="51" l="1"/>
  <c r="S34" i="51"/>
  <c r="O34" i="51"/>
  <c r="Z34" i="51"/>
  <c r="V34" i="51"/>
  <c r="R34" i="51"/>
  <c r="L8" i="53"/>
  <c r="Y34" i="51"/>
  <c r="U34" i="51"/>
  <c r="Q34" i="51"/>
  <c r="X34" i="51"/>
  <c r="T34" i="51"/>
  <c r="P34" i="51"/>
  <c r="H13" i="54"/>
  <c r="D14" i="54" s="1"/>
  <c r="P15" i="52"/>
  <c r="P15" i="22"/>
  <c r="F12" i="15"/>
  <c r="R31" i="51"/>
  <c r="H10" i="46"/>
  <c r="D11" i="46" s="1"/>
  <c r="E11" i="46" s="1"/>
  <c r="L20" i="37"/>
  <c r="L8" i="37"/>
  <c r="L7" i="37"/>
  <c r="AA13" i="22"/>
  <c r="L5" i="6"/>
  <c r="D9" i="43"/>
  <c r="G9" i="43" s="1"/>
  <c r="G3" i="43"/>
  <c r="AA34" i="51" l="1"/>
  <c r="AB34" i="51"/>
  <c r="G14" i="54"/>
  <c r="F14" i="54" s="1"/>
  <c r="H12" i="15"/>
  <c r="D13" i="15" s="1"/>
  <c r="G13" i="15" s="1"/>
  <c r="R16" i="52"/>
  <c r="G11" i="46"/>
  <c r="F11" i="46" s="1"/>
  <c r="E13" i="43"/>
  <c r="E17" i="43"/>
  <c r="E21" i="43"/>
  <c r="E25" i="43"/>
  <c r="E29" i="43"/>
  <c r="E33" i="43"/>
  <c r="E37" i="43"/>
  <c r="E41" i="43"/>
  <c r="E45" i="43"/>
  <c r="E49" i="43"/>
  <c r="E53" i="43"/>
  <c r="E57" i="43"/>
  <c r="E61" i="43"/>
  <c r="E65" i="43"/>
  <c r="E69" i="43"/>
  <c r="E73" i="43"/>
  <c r="E77" i="43"/>
  <c r="E81" i="43"/>
  <c r="E85" i="43"/>
  <c r="E89" i="43"/>
  <c r="E93" i="43"/>
  <c r="E97" i="43"/>
  <c r="E101" i="43"/>
  <c r="E105" i="43"/>
  <c r="E109" i="43"/>
  <c r="E113" i="43"/>
  <c r="E117" i="43"/>
  <c r="E121" i="43"/>
  <c r="E125" i="43"/>
  <c r="E14" i="43"/>
  <c r="E18" i="43"/>
  <c r="E22" i="43"/>
  <c r="E26" i="43"/>
  <c r="E30" i="43"/>
  <c r="E34" i="43"/>
  <c r="E38" i="43"/>
  <c r="E42" i="43"/>
  <c r="E46" i="43"/>
  <c r="E50" i="43"/>
  <c r="E54" i="43"/>
  <c r="E58" i="43"/>
  <c r="E62" i="43"/>
  <c r="E66" i="43"/>
  <c r="E70" i="43"/>
  <c r="E74" i="43"/>
  <c r="E78" i="43"/>
  <c r="E82" i="43"/>
  <c r="E86" i="43"/>
  <c r="E90" i="43"/>
  <c r="E94" i="43"/>
  <c r="E98" i="43"/>
  <c r="E102" i="43"/>
  <c r="E106" i="43"/>
  <c r="E110" i="43"/>
  <c r="E114" i="43"/>
  <c r="E118" i="43"/>
  <c r="E122" i="43"/>
  <c r="E126" i="43"/>
  <c r="E11" i="43"/>
  <c r="E15" i="43"/>
  <c r="E19" i="43"/>
  <c r="E23" i="43"/>
  <c r="E27" i="43"/>
  <c r="E31" i="43"/>
  <c r="E35" i="43"/>
  <c r="E39" i="43"/>
  <c r="E43" i="43"/>
  <c r="E47" i="43"/>
  <c r="E51" i="43"/>
  <c r="E55" i="43"/>
  <c r="E59" i="43"/>
  <c r="E63" i="43"/>
  <c r="E67" i="43"/>
  <c r="E71" i="43"/>
  <c r="E75" i="43"/>
  <c r="E79" i="43"/>
  <c r="E83" i="43"/>
  <c r="E87" i="43"/>
  <c r="E91" i="43"/>
  <c r="E95" i="43"/>
  <c r="E99" i="43"/>
  <c r="E103" i="43"/>
  <c r="E107" i="43"/>
  <c r="E111" i="43"/>
  <c r="E115" i="43"/>
  <c r="E119" i="43"/>
  <c r="E123" i="43"/>
  <c r="E127" i="43"/>
  <c r="E12" i="43"/>
  <c r="E16" i="43"/>
  <c r="E20" i="43"/>
  <c r="E24" i="43"/>
  <c r="E28" i="43"/>
  <c r="E32" i="43"/>
  <c r="E36" i="43"/>
  <c r="E40" i="43"/>
  <c r="E44" i="43"/>
  <c r="E48" i="43"/>
  <c r="E52" i="43"/>
  <c r="E56" i="43"/>
  <c r="E60" i="43"/>
  <c r="E64" i="43"/>
  <c r="E68" i="43"/>
  <c r="E72" i="43"/>
  <c r="E76" i="43"/>
  <c r="E80" i="43"/>
  <c r="E84" i="43"/>
  <c r="E88" i="43"/>
  <c r="E92" i="43"/>
  <c r="E96" i="43"/>
  <c r="E100" i="43"/>
  <c r="E104" i="43"/>
  <c r="E108" i="43"/>
  <c r="E112" i="43"/>
  <c r="E116" i="43"/>
  <c r="E120" i="43"/>
  <c r="E124" i="43"/>
  <c r="E128" i="43"/>
  <c r="E10" i="43"/>
  <c r="E9" i="43"/>
  <c r="W25" i="3"/>
  <c r="L19" i="3"/>
  <c r="M19" i="3"/>
  <c r="N19" i="3"/>
  <c r="O19" i="3"/>
  <c r="P19" i="3"/>
  <c r="Q19" i="3"/>
  <c r="R19" i="3"/>
  <c r="S19" i="3"/>
  <c r="K19" i="3"/>
  <c r="K9" i="3"/>
  <c r="H14" i="54" l="1"/>
  <c r="D15" i="54" s="1"/>
  <c r="F13" i="15"/>
  <c r="S31" i="51"/>
  <c r="Q15" i="22"/>
  <c r="Q15" i="52"/>
  <c r="Q30" i="4"/>
  <c r="Q30" i="51"/>
  <c r="H11" i="46"/>
  <c r="D12" i="46" s="1"/>
  <c r="G12" i="46" s="1"/>
  <c r="U19" i="3"/>
  <c r="W17" i="3"/>
  <c r="T19" i="3"/>
  <c r="V19" i="3"/>
  <c r="H9" i="43"/>
  <c r="D10" i="43" s="1"/>
  <c r="F9" i="43"/>
  <c r="G15" i="54" l="1"/>
  <c r="F15" i="54" s="1"/>
  <c r="R30" i="4"/>
  <c r="R30" i="51"/>
  <c r="H13" i="15"/>
  <c r="D14" i="15" s="1"/>
  <c r="G14" i="15" s="1"/>
  <c r="S16" i="52"/>
  <c r="E12" i="46"/>
  <c r="F12" i="46" s="1"/>
  <c r="W19" i="3"/>
  <c r="G10" i="43"/>
  <c r="H15" i="54" l="1"/>
  <c r="D16" i="54" s="1"/>
  <c r="R15" i="22"/>
  <c r="R15" i="52"/>
  <c r="F14" i="15"/>
  <c r="T31" i="51"/>
  <c r="H12" i="46"/>
  <c r="D13" i="46" s="1"/>
  <c r="E13" i="46" s="1"/>
  <c r="H10" i="43"/>
  <c r="F10" i="43"/>
  <c r="L14" i="7"/>
  <c r="L10" i="7"/>
  <c r="L12" i="7"/>
  <c r="G16" i="54" l="1"/>
  <c r="F16" i="54" s="1"/>
  <c r="H14" i="15"/>
  <c r="D15" i="15" s="1"/>
  <c r="G15" i="15" s="1"/>
  <c r="T16" i="52"/>
  <c r="D11" i="43"/>
  <c r="G11" i="43" s="1"/>
  <c r="G13" i="46"/>
  <c r="M25" i="3"/>
  <c r="N25" i="3"/>
  <c r="O25" i="3"/>
  <c r="P25" i="3"/>
  <c r="Q25" i="3"/>
  <c r="R25" i="3"/>
  <c r="S25" i="3"/>
  <c r="T25" i="3"/>
  <c r="U25" i="3"/>
  <c r="V25" i="3"/>
  <c r="L25" i="3"/>
  <c r="H16" i="54" l="1"/>
  <c r="D17" i="54" s="1"/>
  <c r="S30" i="4"/>
  <c r="S30" i="51"/>
  <c r="F15" i="15"/>
  <c r="U31" i="51"/>
  <c r="H11" i="43"/>
  <c r="D12" i="43" s="1"/>
  <c r="F11" i="43"/>
  <c r="F13" i="46"/>
  <c r="K25" i="3"/>
  <c r="O3" i="4"/>
  <c r="I3" i="35"/>
  <c r="I22" i="35" s="1"/>
  <c r="J3" i="35"/>
  <c r="J22" i="35" s="1"/>
  <c r="K3" i="35"/>
  <c r="K22" i="35" s="1"/>
  <c r="L3" i="35"/>
  <c r="L22" i="35" s="1"/>
  <c r="M3" i="35"/>
  <c r="M22" i="35" s="1"/>
  <c r="N3" i="35"/>
  <c r="N22" i="35" s="1"/>
  <c r="O3" i="35"/>
  <c r="O22" i="35" s="1"/>
  <c r="P3" i="35"/>
  <c r="P22" i="35" s="1"/>
  <c r="Q3" i="35"/>
  <c r="Q22" i="35" s="1"/>
  <c r="R3" i="35"/>
  <c r="R22" i="35" s="1"/>
  <c r="S3" i="35"/>
  <c r="S22" i="35" s="1"/>
  <c r="H3" i="35"/>
  <c r="H22" i="35" s="1"/>
  <c r="P3" i="22"/>
  <c r="Q3" i="22"/>
  <c r="R3" i="22"/>
  <c r="S3" i="22"/>
  <c r="T3" i="22"/>
  <c r="U3" i="22"/>
  <c r="V3" i="22"/>
  <c r="W3" i="22"/>
  <c r="X3" i="22"/>
  <c r="Y3" i="22"/>
  <c r="Z3" i="22"/>
  <c r="O3" i="22"/>
  <c r="P3" i="4"/>
  <c r="P42" i="4" s="1"/>
  <c r="Q3" i="4"/>
  <c r="Q42" i="4" s="1"/>
  <c r="R3" i="4"/>
  <c r="R42" i="4" s="1"/>
  <c r="S3" i="4"/>
  <c r="S42" i="4" s="1"/>
  <c r="T3" i="4"/>
  <c r="T42" i="4" s="1"/>
  <c r="U3" i="4"/>
  <c r="U42" i="4" s="1"/>
  <c r="V3" i="4"/>
  <c r="V8" i="4" s="1"/>
  <c r="W3" i="4"/>
  <c r="W8" i="4" s="1"/>
  <c r="X3" i="4"/>
  <c r="X42" i="4" s="1"/>
  <c r="Y3" i="4"/>
  <c r="Y42" i="4" s="1"/>
  <c r="Z3" i="4"/>
  <c r="Z42" i="4" s="1"/>
  <c r="G17" i="54" l="1"/>
  <c r="F17" i="54" s="1"/>
  <c r="S15" i="22"/>
  <c r="S15" i="52"/>
  <c r="H15" i="15"/>
  <c r="D16" i="15" s="1"/>
  <c r="G16" i="15" s="1"/>
  <c r="U16" i="52"/>
  <c r="G12" i="43"/>
  <c r="H13" i="46"/>
  <c r="D14" i="46" s="1"/>
  <c r="G14" i="46" s="1"/>
  <c r="S8" i="4"/>
  <c r="W42" i="4"/>
  <c r="Z8" i="4"/>
  <c r="R8" i="4"/>
  <c r="V42" i="4"/>
  <c r="Y8" i="4"/>
  <c r="U8" i="4"/>
  <c r="Q8" i="4"/>
  <c r="X8" i="4"/>
  <c r="T8" i="4"/>
  <c r="P8" i="4"/>
  <c r="H17" i="54" l="1"/>
  <c r="D18" i="54" s="1"/>
  <c r="F16" i="15"/>
  <c r="V31" i="51"/>
  <c r="H12" i="43"/>
  <c r="D13" i="43" s="1"/>
  <c r="G13" i="43" s="1"/>
  <c r="T30" i="4"/>
  <c r="T30" i="51"/>
  <c r="F12" i="43"/>
  <c r="E14" i="46"/>
  <c r="F14" i="46" s="1"/>
  <c r="W7" i="3"/>
  <c r="O42" i="4"/>
  <c r="O8" i="4"/>
  <c r="G18" i="54" l="1"/>
  <c r="F18" i="54" s="1"/>
  <c r="F13" i="43"/>
  <c r="T15" i="22"/>
  <c r="T15" i="52"/>
  <c r="H16" i="15"/>
  <c r="D17" i="15" s="1"/>
  <c r="G17" i="15" s="1"/>
  <c r="V16" i="52"/>
  <c r="H13" i="43"/>
  <c r="D14" i="43" s="1"/>
  <c r="G14" i="43" s="1"/>
  <c r="H14" i="46"/>
  <c r="D15" i="46" s="1"/>
  <c r="E15" i="46" s="1"/>
  <c r="H18" i="54" l="1"/>
  <c r="D19" i="54" s="1"/>
  <c r="F17" i="15"/>
  <c r="W31" i="51"/>
  <c r="G15" i="46"/>
  <c r="F15" i="46" s="1"/>
  <c r="F14" i="43"/>
  <c r="H14" i="43"/>
  <c r="D15" i="43" s="1"/>
  <c r="G15" i="43" s="1"/>
  <c r="L14" i="3"/>
  <c r="M14" i="3"/>
  <c r="N14" i="3"/>
  <c r="O14" i="3"/>
  <c r="P14" i="3"/>
  <c r="Q14" i="3"/>
  <c r="R14" i="3"/>
  <c r="S14" i="3"/>
  <c r="T14" i="3"/>
  <c r="U14" i="3"/>
  <c r="V14" i="3"/>
  <c r="G19" i="54" l="1"/>
  <c r="F19" i="54" s="1"/>
  <c r="H15" i="43"/>
  <c r="D16" i="43" s="1"/>
  <c r="G16" i="43" s="1"/>
  <c r="F16" i="43" s="1"/>
  <c r="H17" i="15"/>
  <c r="D18" i="15" s="1"/>
  <c r="G18" i="15" s="1"/>
  <c r="W16" i="52"/>
  <c r="U15" i="22"/>
  <c r="U15" i="52"/>
  <c r="U30" i="4"/>
  <c r="U30" i="51"/>
  <c r="H15" i="46"/>
  <c r="D16" i="46" s="1"/>
  <c r="E16" i="46" s="1"/>
  <c r="F15" i="43"/>
  <c r="H19" i="54" l="1"/>
  <c r="D20" i="54" s="1"/>
  <c r="F18" i="15"/>
  <c r="X31" i="51"/>
  <c r="H16" i="43"/>
  <c r="D17" i="43" s="1"/>
  <c r="G17" i="43" s="1"/>
  <c r="G16" i="46"/>
  <c r="K14" i="3"/>
  <c r="I16" i="35"/>
  <c r="J16" i="35"/>
  <c r="K16" i="35"/>
  <c r="L16" i="35"/>
  <c r="M16" i="35"/>
  <c r="N16" i="35"/>
  <c r="O16" i="35"/>
  <c r="P16" i="35"/>
  <c r="Q16" i="35"/>
  <c r="R16" i="35"/>
  <c r="S16" i="35"/>
  <c r="T16" i="35"/>
  <c r="H16" i="35"/>
  <c r="L9" i="7"/>
  <c r="G20" i="54" l="1"/>
  <c r="F20" i="54" s="1"/>
  <c r="F17" i="43"/>
  <c r="V30" i="4"/>
  <c r="V30" i="51"/>
  <c r="H18" i="15"/>
  <c r="D19" i="15" s="1"/>
  <c r="G19" i="15" s="1"/>
  <c r="X16" i="52"/>
  <c r="H17" i="43"/>
  <c r="D18" i="43" s="1"/>
  <c r="G18" i="43" s="1"/>
  <c r="F18" i="43" s="1"/>
  <c r="F16" i="46"/>
  <c r="K21" i="3"/>
  <c r="W14" i="3"/>
  <c r="L13" i="7"/>
  <c r="H20" i="54" l="1"/>
  <c r="D21" i="54" s="1"/>
  <c r="F19" i="15"/>
  <c r="Y31" i="51"/>
  <c r="V15" i="22"/>
  <c r="V15" i="52"/>
  <c r="H18" i="43"/>
  <c r="D19" i="43" s="1"/>
  <c r="G19" i="43" s="1"/>
  <c r="F19" i="43" s="1"/>
  <c r="H16" i="46"/>
  <c r="D17" i="46" s="1"/>
  <c r="G17" i="46" s="1"/>
  <c r="W35" i="3"/>
  <c r="O29" i="17"/>
  <c r="O20" i="17"/>
  <c r="G21" i="54" l="1"/>
  <c r="F21" i="54" s="1"/>
  <c r="W30" i="4"/>
  <c r="W30" i="51"/>
  <c r="H19" i="15"/>
  <c r="D20" i="15" s="1"/>
  <c r="G20" i="15" s="1"/>
  <c r="Y16" i="52"/>
  <c r="E17" i="46"/>
  <c r="F17" i="46" s="1"/>
  <c r="H19" i="43"/>
  <c r="D20" i="43" s="1"/>
  <c r="G20" i="43" s="1"/>
  <c r="F20" i="43" s="1"/>
  <c r="L11" i="7"/>
  <c r="L10" i="6"/>
  <c r="L10" i="37"/>
  <c r="L9" i="37"/>
  <c r="L9" i="6"/>
  <c r="O35" i="17"/>
  <c r="Z35" i="51" l="1"/>
  <c r="V35" i="51"/>
  <c r="R35" i="51"/>
  <c r="Y35" i="51"/>
  <c r="U35" i="51"/>
  <c r="Q35" i="51"/>
  <c r="X35" i="51"/>
  <c r="X9" i="52" s="1"/>
  <c r="T35" i="51"/>
  <c r="P35" i="51"/>
  <c r="W35" i="51"/>
  <c r="S35" i="51"/>
  <c r="O35" i="51"/>
  <c r="W36" i="4"/>
  <c r="Z36" i="51"/>
  <c r="V36" i="51"/>
  <c r="R36" i="51"/>
  <c r="Y36" i="51"/>
  <c r="U36" i="51"/>
  <c r="Q36" i="51"/>
  <c r="X36" i="51"/>
  <c r="T36" i="51"/>
  <c r="P36" i="51"/>
  <c r="W36" i="51"/>
  <c r="S36" i="51"/>
  <c r="O36" i="51"/>
  <c r="H21" i="54"/>
  <c r="D22" i="54" s="1"/>
  <c r="F20" i="15"/>
  <c r="Z31" i="51"/>
  <c r="W15" i="22"/>
  <c r="W15" i="52"/>
  <c r="H17" i="46"/>
  <c r="D18" i="46" s="1"/>
  <c r="H20" i="43"/>
  <c r="D21" i="43" s="1"/>
  <c r="Q36" i="4"/>
  <c r="S36" i="4"/>
  <c r="R36" i="4"/>
  <c r="X36" i="4"/>
  <c r="Z36" i="4"/>
  <c r="L14" i="37"/>
  <c r="L15" i="37" s="1"/>
  <c r="L13" i="6"/>
  <c r="L14" i="6" s="1"/>
  <c r="T36" i="4"/>
  <c r="O36" i="4"/>
  <c r="U36" i="4"/>
  <c r="P36" i="4"/>
  <c r="Y36" i="4"/>
  <c r="V36" i="4"/>
  <c r="O35" i="4"/>
  <c r="S9" i="52" l="1"/>
  <c r="S38" i="51"/>
  <c r="R9" i="52"/>
  <c r="R38" i="51"/>
  <c r="W9" i="52"/>
  <c r="Q9" i="52"/>
  <c r="Q38" i="51"/>
  <c r="V9" i="52"/>
  <c r="V38" i="51"/>
  <c r="P38" i="51"/>
  <c r="P9" i="52"/>
  <c r="U9" i="52"/>
  <c r="U38" i="51"/>
  <c r="Z9" i="52"/>
  <c r="AB36" i="51"/>
  <c r="AA36" i="51"/>
  <c r="AA35" i="51"/>
  <c r="AB35" i="51"/>
  <c r="O9" i="52"/>
  <c r="O38" i="51"/>
  <c r="T9" i="52"/>
  <c r="T38" i="51"/>
  <c r="Y9" i="52"/>
  <c r="W38" i="51"/>
  <c r="G22" i="54"/>
  <c r="F22" i="54" s="1"/>
  <c r="H20" i="15"/>
  <c r="D21" i="15" s="1"/>
  <c r="G21" i="15" s="1"/>
  <c r="F21" i="15" s="1"/>
  <c r="H21" i="15" s="1"/>
  <c r="D22" i="15" s="1"/>
  <c r="G22" i="15" s="1"/>
  <c r="F22" i="15" s="1"/>
  <c r="H22" i="15" s="1"/>
  <c r="D23" i="15" s="1"/>
  <c r="G23" i="15" s="1"/>
  <c r="F23" i="15" s="1"/>
  <c r="H23" i="15" s="1"/>
  <c r="D24" i="15" s="1"/>
  <c r="G24" i="15" s="1"/>
  <c r="F24" i="15" s="1"/>
  <c r="H24" i="15" s="1"/>
  <c r="D25" i="15" s="1"/>
  <c r="G25" i="15" s="1"/>
  <c r="F25" i="15" s="1"/>
  <c r="H25" i="15" s="1"/>
  <c r="D26" i="15" s="1"/>
  <c r="G26" i="15" s="1"/>
  <c r="F26" i="15" s="1"/>
  <c r="H26" i="15" s="1"/>
  <c r="D27" i="15" s="1"/>
  <c r="G27" i="15" s="1"/>
  <c r="F27" i="15" s="1"/>
  <c r="H27" i="15" s="1"/>
  <c r="D28" i="15" s="1"/>
  <c r="G28" i="15" s="1"/>
  <c r="F28" i="15" s="1"/>
  <c r="H28" i="15" s="1"/>
  <c r="D29" i="15" s="1"/>
  <c r="G29" i="15" s="1"/>
  <c r="F29" i="15" s="1"/>
  <c r="H29" i="15" s="1"/>
  <c r="D30" i="15" s="1"/>
  <c r="G30" i="15" s="1"/>
  <c r="F30" i="15" s="1"/>
  <c r="H30" i="15" s="1"/>
  <c r="D31" i="15" s="1"/>
  <c r="G31" i="15" s="1"/>
  <c r="F31" i="15" s="1"/>
  <c r="H31" i="15" s="1"/>
  <c r="D32" i="15" s="1"/>
  <c r="G32" i="15" s="1"/>
  <c r="F32" i="15" s="1"/>
  <c r="H32" i="15" s="1"/>
  <c r="D33" i="15" s="1"/>
  <c r="G33" i="15" s="1"/>
  <c r="F33" i="15" s="1"/>
  <c r="H33" i="15" s="1"/>
  <c r="D34" i="15" s="1"/>
  <c r="G34" i="15" s="1"/>
  <c r="F34" i="15" s="1"/>
  <c r="H34" i="15" s="1"/>
  <c r="D35" i="15" s="1"/>
  <c r="G35" i="15" s="1"/>
  <c r="F35" i="15" s="1"/>
  <c r="H35" i="15" s="1"/>
  <c r="D36" i="15" s="1"/>
  <c r="Z16" i="52"/>
  <c r="AA16" i="52" s="1"/>
  <c r="AB31" i="51"/>
  <c r="AA31" i="51"/>
  <c r="G18" i="46"/>
  <c r="E18" i="46"/>
  <c r="F18" i="46" s="1"/>
  <c r="G21" i="43"/>
  <c r="F21" i="43" s="1"/>
  <c r="AA36" i="4"/>
  <c r="AB36" i="4"/>
  <c r="O43" i="51" l="1"/>
  <c r="O40" i="51"/>
  <c r="AB40" i="51" s="1"/>
  <c r="O39" i="51"/>
  <c r="AB39" i="51" s="1"/>
  <c r="R39" i="51"/>
  <c r="R40" i="51"/>
  <c r="R43" i="51"/>
  <c r="AA9" i="52"/>
  <c r="Q43" i="51"/>
  <c r="Q39" i="51"/>
  <c r="Q40" i="51"/>
  <c r="P43" i="51"/>
  <c r="P39" i="51"/>
  <c r="P40" i="51"/>
  <c r="S40" i="51"/>
  <c r="S43" i="51"/>
  <c r="S39" i="51"/>
  <c r="W43" i="51"/>
  <c r="W39" i="51"/>
  <c r="W40" i="51"/>
  <c r="T43" i="51"/>
  <c r="T39" i="51"/>
  <c r="T40" i="51"/>
  <c r="L11" i="53"/>
  <c r="L12" i="53" s="1"/>
  <c r="U39" i="51"/>
  <c r="U43" i="51"/>
  <c r="U40" i="51"/>
  <c r="V43" i="51"/>
  <c r="V39" i="51"/>
  <c r="V40" i="51"/>
  <c r="AB32" i="51"/>
  <c r="H22" i="54"/>
  <c r="D23" i="54" s="1"/>
  <c r="G23" i="54" s="1"/>
  <c r="F23" i="54" s="1"/>
  <c r="H18" i="46"/>
  <c r="D19" i="46" s="1"/>
  <c r="X15" i="52"/>
  <c r="X15" i="22"/>
  <c r="X30" i="4"/>
  <c r="X30" i="51"/>
  <c r="X38" i="51" s="1"/>
  <c r="H21" i="43"/>
  <c r="D22" i="43" s="1"/>
  <c r="G22" i="43" s="1"/>
  <c r="F22" i="43" s="1"/>
  <c r="G36" i="15"/>
  <c r="F36" i="15" s="1"/>
  <c r="H36" i="15" s="1"/>
  <c r="D37" i="15" s="1"/>
  <c r="AA17" i="52"/>
  <c r="V44" i="51" l="1"/>
  <c r="V45" i="51"/>
  <c r="V7" i="52"/>
  <c r="V20" i="52" s="1"/>
  <c r="T45" i="51"/>
  <c r="T44" i="51"/>
  <c r="T7" i="52"/>
  <c r="T20" i="52" s="1"/>
  <c r="Q7" i="52"/>
  <c r="Q20" i="52" s="1"/>
  <c r="Q44" i="51"/>
  <c r="Q45" i="51"/>
  <c r="S44" i="51"/>
  <c r="S7" i="52"/>
  <c r="S20" i="52" s="1"/>
  <c r="S45" i="51"/>
  <c r="P44" i="51"/>
  <c r="P45" i="51"/>
  <c r="P7" i="52"/>
  <c r="P20" i="52" s="1"/>
  <c r="R45" i="51"/>
  <c r="R44" i="51"/>
  <c r="R7" i="52"/>
  <c r="R20" i="52" s="1"/>
  <c r="U45" i="51"/>
  <c r="U44" i="51"/>
  <c r="U7" i="52"/>
  <c r="U20" i="52" s="1"/>
  <c r="W44" i="51"/>
  <c r="W7" i="52"/>
  <c r="W20" i="52" s="1"/>
  <c r="W45" i="51"/>
  <c r="O44" i="51"/>
  <c r="AB44" i="51" s="1"/>
  <c r="O45" i="51"/>
  <c r="AB45" i="51" s="1"/>
  <c r="O7" i="52"/>
  <c r="O20" i="52" s="1"/>
  <c r="H23" i="54"/>
  <c r="D24" i="54" s="1"/>
  <c r="X40" i="51"/>
  <c r="X39" i="51"/>
  <c r="X43" i="51"/>
  <c r="G19" i="46"/>
  <c r="E19" i="46"/>
  <c r="H22" i="43"/>
  <c r="D23" i="43" s="1"/>
  <c r="G37" i="15"/>
  <c r="F37" i="15" s="1"/>
  <c r="H37" i="15" s="1"/>
  <c r="D38" i="15" s="1"/>
  <c r="AB32" i="4"/>
  <c r="F19" i="46" l="1"/>
  <c r="H19" i="46" s="1"/>
  <c r="D20" i="46" s="1"/>
  <c r="E20" i="46" s="1"/>
  <c r="G24" i="54"/>
  <c r="F24" i="54" s="1"/>
  <c r="Y30" i="4"/>
  <c r="Y30" i="51"/>
  <c r="Y38" i="51" s="1"/>
  <c r="X7" i="52"/>
  <c r="X20" i="52" s="1"/>
  <c r="X45" i="51"/>
  <c r="X44" i="51"/>
  <c r="G23" i="43"/>
  <c r="F23" i="43" s="1"/>
  <c r="G38" i="15"/>
  <c r="F38" i="15" s="1"/>
  <c r="H38" i="15" s="1"/>
  <c r="D39" i="15" s="1"/>
  <c r="Y15" i="52" l="1"/>
  <c r="Y15" i="22"/>
  <c r="G20" i="46"/>
  <c r="Z30" i="4" s="1"/>
  <c r="H24" i="54"/>
  <c r="D25" i="54" s="1"/>
  <c r="Y43" i="51"/>
  <c r="Y39" i="51"/>
  <c r="Y40" i="51"/>
  <c r="Z30" i="51"/>
  <c r="H23" i="43"/>
  <c r="D24" i="43" s="1"/>
  <c r="G24" i="43" s="1"/>
  <c r="F24" i="43" s="1"/>
  <c r="G39" i="15"/>
  <c r="F39" i="15" s="1"/>
  <c r="H39" i="15" s="1"/>
  <c r="D40" i="15" s="1"/>
  <c r="F20" i="46"/>
  <c r="H24" i="35"/>
  <c r="L9" i="3"/>
  <c r="M9" i="3"/>
  <c r="N9" i="3"/>
  <c r="O9" i="3"/>
  <c r="P9" i="3"/>
  <c r="Q9" i="3"/>
  <c r="R9" i="3"/>
  <c r="S9" i="3"/>
  <c r="T9" i="3"/>
  <c r="U9" i="3"/>
  <c r="V9" i="3"/>
  <c r="AB30" i="4" l="1"/>
  <c r="Z38" i="51"/>
  <c r="AA38" i="51" s="1"/>
  <c r="G25" i="54"/>
  <c r="F25" i="54" s="1"/>
  <c r="AA30" i="4"/>
  <c r="Z15" i="22"/>
  <c r="AA15" i="22" s="1"/>
  <c r="Z15" i="52"/>
  <c r="AA15" i="52" s="1"/>
  <c r="AB30" i="51"/>
  <c r="AA30" i="51"/>
  <c r="Y45" i="51"/>
  <c r="Y44" i="51"/>
  <c r="Y7" i="52"/>
  <c r="H24" i="43"/>
  <c r="D25" i="43" s="1"/>
  <c r="G25" i="43" s="1"/>
  <c r="F25" i="43" s="1"/>
  <c r="H20" i="46"/>
  <c r="G40" i="15"/>
  <c r="F40" i="15" s="1"/>
  <c r="H40" i="15" s="1"/>
  <c r="D41" i="15" s="1"/>
  <c r="U21" i="3"/>
  <c r="Q21" i="3"/>
  <c r="M21" i="3"/>
  <c r="T21" i="3"/>
  <c r="P21" i="3"/>
  <c r="L21" i="3"/>
  <c r="S21" i="3"/>
  <c r="O21" i="3"/>
  <c r="V21" i="3"/>
  <c r="R21" i="3"/>
  <c r="N21" i="3"/>
  <c r="O10" i="17"/>
  <c r="H25" i="54" l="1"/>
  <c r="D26" i="54" s="1"/>
  <c r="Z40" i="51"/>
  <c r="Z39" i="51"/>
  <c r="Z43" i="51"/>
  <c r="AB38" i="51"/>
  <c r="D21" i="46"/>
  <c r="G21" i="46" s="1"/>
  <c r="L24" i="53"/>
  <c r="Y20" i="52"/>
  <c r="H25" i="43"/>
  <c r="D26" i="43" s="1"/>
  <c r="G26" i="43" s="1"/>
  <c r="F26" i="43" s="1"/>
  <c r="G41" i="15"/>
  <c r="F41" i="15" s="1"/>
  <c r="H41" i="15" s="1"/>
  <c r="D42" i="15" s="1"/>
  <c r="W30" i="3"/>
  <c r="L11" i="6"/>
  <c r="E21" i="46" l="1"/>
  <c r="F21" i="46" s="1"/>
  <c r="G26" i="54"/>
  <c r="F26" i="54" s="1"/>
  <c r="Z7" i="52"/>
  <c r="Z44" i="51"/>
  <c r="Z45" i="51"/>
  <c r="AB43" i="51"/>
  <c r="AA39" i="51"/>
  <c r="AA43" i="51"/>
  <c r="AA40" i="51"/>
  <c r="H26" i="43"/>
  <c r="D27" i="43" s="1"/>
  <c r="G27" i="43" s="1"/>
  <c r="F27" i="43" s="1"/>
  <c r="Q11" i="4"/>
  <c r="Q15" i="4"/>
  <c r="Q19" i="4"/>
  <c r="Q23" i="4"/>
  <c r="Q14" i="4"/>
  <c r="Q18" i="4"/>
  <c r="Q22" i="4"/>
  <c r="Q17" i="4"/>
  <c r="Q13" i="4"/>
  <c r="Q21" i="4"/>
  <c r="Q12" i="4"/>
  <c r="Q16" i="4"/>
  <c r="Q20" i="4"/>
  <c r="W13" i="4"/>
  <c r="W17" i="4"/>
  <c r="W21" i="4"/>
  <c r="W12" i="4"/>
  <c r="W16" i="4"/>
  <c r="W20" i="4"/>
  <c r="W11" i="4"/>
  <c r="W15" i="4"/>
  <c r="W19" i="4"/>
  <c r="W14" i="4"/>
  <c r="W18" i="4"/>
  <c r="W22" i="4"/>
  <c r="W23" i="4"/>
  <c r="R12" i="4"/>
  <c r="R16" i="4"/>
  <c r="R20" i="4"/>
  <c r="R11" i="4"/>
  <c r="R15" i="4"/>
  <c r="R19" i="4"/>
  <c r="R23" i="4"/>
  <c r="R18" i="4"/>
  <c r="R13" i="4"/>
  <c r="R17" i="4"/>
  <c r="R21" i="4"/>
  <c r="R14" i="4"/>
  <c r="R22" i="4"/>
  <c r="U11" i="4"/>
  <c r="U15" i="4"/>
  <c r="U19" i="4"/>
  <c r="U23" i="4"/>
  <c r="U17" i="4"/>
  <c r="U21" i="4"/>
  <c r="U14" i="4"/>
  <c r="U18" i="4"/>
  <c r="U22" i="4"/>
  <c r="U13" i="4"/>
  <c r="U12" i="4"/>
  <c r="U16" i="4"/>
  <c r="U20" i="4"/>
  <c r="X14" i="4"/>
  <c r="X18" i="4"/>
  <c r="X22" i="4"/>
  <c r="X13" i="4"/>
  <c r="X17" i="4"/>
  <c r="X21" i="4"/>
  <c r="X12" i="4"/>
  <c r="X16" i="4"/>
  <c r="X11" i="4"/>
  <c r="X15" i="4"/>
  <c r="X19" i="4"/>
  <c r="X23" i="4"/>
  <c r="X20" i="4"/>
  <c r="Z12" i="4"/>
  <c r="Z16" i="4"/>
  <c r="Z20" i="4"/>
  <c r="Z18" i="4"/>
  <c r="Z11" i="4"/>
  <c r="Z15" i="4"/>
  <c r="Z19" i="4"/>
  <c r="Z23" i="4"/>
  <c r="Z14" i="4"/>
  <c r="Z22" i="4"/>
  <c r="Z13" i="4"/>
  <c r="Z17" i="4"/>
  <c r="Z21" i="4"/>
  <c r="S13" i="4"/>
  <c r="S17" i="4"/>
  <c r="S21" i="4"/>
  <c r="S12" i="4"/>
  <c r="S16" i="4"/>
  <c r="S20" i="4"/>
  <c r="S15" i="4"/>
  <c r="S23" i="4"/>
  <c r="S11" i="4"/>
  <c r="S14" i="4"/>
  <c r="S18" i="4"/>
  <c r="S22" i="4"/>
  <c r="S19" i="4"/>
  <c r="T14" i="4"/>
  <c r="T18" i="4"/>
  <c r="T22" i="4"/>
  <c r="T13" i="4"/>
  <c r="T17" i="4"/>
  <c r="T21" i="4"/>
  <c r="T20" i="4"/>
  <c r="T12" i="4"/>
  <c r="T11" i="4"/>
  <c r="T15" i="4"/>
  <c r="T19" i="4"/>
  <c r="T23" i="4"/>
  <c r="T16" i="4"/>
  <c r="V12" i="4"/>
  <c r="V16" i="4"/>
  <c r="V20" i="4"/>
  <c r="V14" i="4"/>
  <c r="V22" i="4"/>
  <c r="V11" i="4"/>
  <c r="V15" i="4"/>
  <c r="V19" i="4"/>
  <c r="V23" i="4"/>
  <c r="V18" i="4"/>
  <c r="V13" i="4"/>
  <c r="V17" i="4"/>
  <c r="V21" i="4"/>
  <c r="Y11" i="4"/>
  <c r="Y15" i="4"/>
  <c r="Y19" i="4"/>
  <c r="Y23" i="4"/>
  <c r="Y14" i="4"/>
  <c r="Y18" i="4"/>
  <c r="Y22" i="4"/>
  <c r="Y21" i="4"/>
  <c r="Y13" i="4"/>
  <c r="Y12" i="4"/>
  <c r="Y16" i="4"/>
  <c r="Y20" i="4"/>
  <c r="Y17" i="4"/>
  <c r="G42" i="15"/>
  <c r="F42" i="15" s="1"/>
  <c r="H42" i="15" s="1"/>
  <c r="D43" i="15" s="1"/>
  <c r="H21" i="46"/>
  <c r="D22" i="46" s="1"/>
  <c r="W42" i="3"/>
  <c r="W24" i="4" l="1"/>
  <c r="H26" i="54"/>
  <c r="D27" i="54" s="1"/>
  <c r="AA44" i="51"/>
  <c r="AA45" i="51"/>
  <c r="Z20" i="52"/>
  <c r="AA20" i="52" s="1"/>
  <c r="AA7" i="52"/>
  <c r="U24" i="4"/>
  <c r="H27" i="43"/>
  <c r="D28" i="43" s="1"/>
  <c r="Y24" i="4"/>
  <c r="Z24" i="4"/>
  <c r="T24" i="4"/>
  <c r="X24" i="4"/>
  <c r="R24" i="4"/>
  <c r="V24" i="4"/>
  <c r="S24" i="4"/>
  <c r="Q24" i="4"/>
  <c r="P14" i="4"/>
  <c r="P18" i="4"/>
  <c r="P22" i="4"/>
  <c r="P20" i="4"/>
  <c r="P13" i="4"/>
  <c r="P17" i="4"/>
  <c r="P21" i="4"/>
  <c r="P16" i="4"/>
  <c r="P12" i="4"/>
  <c r="P11" i="4"/>
  <c r="P15" i="4"/>
  <c r="P19" i="4"/>
  <c r="P23" i="4"/>
  <c r="G43" i="15"/>
  <c r="F43" i="15" s="1"/>
  <c r="H43" i="15" s="1"/>
  <c r="D44" i="15" s="1"/>
  <c r="E22" i="46"/>
  <c r="G22" i="46"/>
  <c r="G27" i="54" l="1"/>
  <c r="F27" i="54" s="1"/>
  <c r="G28" i="43"/>
  <c r="F28" i="43" s="1"/>
  <c r="P24" i="4"/>
  <c r="G44" i="15"/>
  <c r="F44" i="15" s="1"/>
  <c r="H44" i="15" s="1"/>
  <c r="D45" i="15" s="1"/>
  <c r="F22" i="46"/>
  <c r="H27" i="54" l="1"/>
  <c r="D28" i="54" s="1"/>
  <c r="H28" i="43"/>
  <c r="D29" i="43" s="1"/>
  <c r="G45" i="15"/>
  <c r="F45" i="15" s="1"/>
  <c r="H45" i="15" s="1"/>
  <c r="D46" i="15" s="1"/>
  <c r="H22" i="46"/>
  <c r="D23" i="46" s="1"/>
  <c r="G28" i="54" l="1"/>
  <c r="F28" i="54" s="1"/>
  <c r="G29" i="43"/>
  <c r="F29" i="43" s="1"/>
  <c r="G46" i="15"/>
  <c r="F46" i="15" s="1"/>
  <c r="H46" i="15" s="1"/>
  <c r="D47" i="15" s="1"/>
  <c r="E23" i="46"/>
  <c r="G23" i="46"/>
  <c r="W34" i="4"/>
  <c r="S34" i="4"/>
  <c r="U34" i="4"/>
  <c r="P34" i="4"/>
  <c r="X34" i="4"/>
  <c r="Q34" i="4"/>
  <c r="Y34" i="4"/>
  <c r="Y9" i="22" s="1"/>
  <c r="R34" i="4"/>
  <c r="Z34" i="4"/>
  <c r="O34" i="4"/>
  <c r="O9" i="22" s="1"/>
  <c r="T34" i="4"/>
  <c r="T9" i="22" s="1"/>
  <c r="V34" i="4"/>
  <c r="S35" i="4"/>
  <c r="P35" i="4"/>
  <c r="Q35" i="4"/>
  <c r="Z35" i="4"/>
  <c r="T35" i="4"/>
  <c r="U35" i="4"/>
  <c r="V35" i="4"/>
  <c r="W35" i="4"/>
  <c r="X35" i="4"/>
  <c r="Y35" i="4"/>
  <c r="R35" i="4"/>
  <c r="H28" i="54" l="1"/>
  <c r="D29" i="54" s="1"/>
  <c r="U9" i="22"/>
  <c r="Q9" i="22"/>
  <c r="S9" i="22"/>
  <c r="Z9" i="22"/>
  <c r="X9" i="22"/>
  <c r="W9" i="22"/>
  <c r="V9" i="22"/>
  <c r="R9" i="22"/>
  <c r="P9" i="22"/>
  <c r="H29" i="43"/>
  <c r="D30" i="43" s="1"/>
  <c r="G30" i="43" s="1"/>
  <c r="F30" i="43" s="1"/>
  <c r="G47" i="15"/>
  <c r="F47" i="15" s="1"/>
  <c r="H47" i="15" s="1"/>
  <c r="D48" i="15" s="1"/>
  <c r="F23" i="46"/>
  <c r="AB35" i="4"/>
  <c r="AA35" i="4"/>
  <c r="AB34" i="4"/>
  <c r="AA34" i="4"/>
  <c r="G29" i="54" l="1"/>
  <c r="F29" i="54" s="1"/>
  <c r="AA9" i="22"/>
  <c r="H30" i="43"/>
  <c r="D31" i="43" s="1"/>
  <c r="G48" i="15"/>
  <c r="F48" i="15" s="1"/>
  <c r="H48" i="15" s="1"/>
  <c r="D49" i="15" s="1"/>
  <c r="H23" i="46"/>
  <c r="D24" i="46" s="1"/>
  <c r="L11" i="37"/>
  <c r="H29" i="54" l="1"/>
  <c r="D30" i="54" s="1"/>
  <c r="G31" i="43"/>
  <c r="F31" i="43" s="1"/>
  <c r="G49" i="15"/>
  <c r="F49" i="15" s="1"/>
  <c r="H49" i="15" s="1"/>
  <c r="D50" i="15" s="1"/>
  <c r="E24" i="46"/>
  <c r="G24" i="46"/>
  <c r="L12" i="37"/>
  <c r="Q6" i="4"/>
  <c r="T6" i="4"/>
  <c r="U6" i="4"/>
  <c r="R6" i="4"/>
  <c r="P6" i="4"/>
  <c r="V6" i="4"/>
  <c r="X6" i="4"/>
  <c r="Z6" i="4"/>
  <c r="H27" i="35"/>
  <c r="W6" i="4"/>
  <c r="S6" i="4"/>
  <c r="Y6" i="4"/>
  <c r="O36" i="17"/>
  <c r="G30" i="54" l="1"/>
  <c r="F30" i="54" s="1"/>
  <c r="H31" i="43"/>
  <c r="D32" i="43" s="1"/>
  <c r="O14" i="4"/>
  <c r="O18" i="4"/>
  <c r="O22" i="4"/>
  <c r="O12" i="4"/>
  <c r="AA12" i="4" s="1"/>
  <c r="O15" i="4"/>
  <c r="O19" i="4"/>
  <c r="O23" i="4"/>
  <c r="O20" i="4"/>
  <c r="O16" i="4"/>
  <c r="O13" i="4"/>
  <c r="AA13" i="4" s="1"/>
  <c r="O17" i="4"/>
  <c r="O21" i="4"/>
  <c r="O11" i="4"/>
  <c r="G50" i="15"/>
  <c r="F50" i="15" s="1"/>
  <c r="H50" i="15" s="1"/>
  <c r="D51" i="15" s="1"/>
  <c r="F24" i="46"/>
  <c r="J27" i="35"/>
  <c r="H28" i="35"/>
  <c r="H5" i="35"/>
  <c r="AA4" i="4"/>
  <c r="J24" i="35"/>
  <c r="I5" i="35"/>
  <c r="H30" i="54" l="1"/>
  <c r="D31" i="54" s="1"/>
  <c r="G31" i="54" s="1"/>
  <c r="F31" i="54" s="1"/>
  <c r="G32" i="43"/>
  <c r="F32" i="43" s="1"/>
  <c r="O24" i="4"/>
  <c r="AB24" i="4" s="1"/>
  <c r="AB22" i="4"/>
  <c r="AA22" i="4"/>
  <c r="AB21" i="4"/>
  <c r="AA21" i="4"/>
  <c r="AB20" i="4"/>
  <c r="AA20" i="4"/>
  <c r="AB17" i="4"/>
  <c r="AA17" i="4"/>
  <c r="AB23" i="4"/>
  <c r="AA23" i="4"/>
  <c r="AB19" i="4"/>
  <c r="AA19" i="4"/>
  <c r="AB18" i="4"/>
  <c r="AA18" i="4"/>
  <c r="AB11" i="4"/>
  <c r="AA11" i="4"/>
  <c r="AB16" i="4"/>
  <c r="AA16" i="4"/>
  <c r="AB15" i="4"/>
  <c r="AA15" i="4"/>
  <c r="AB14" i="4"/>
  <c r="AA14" i="4"/>
  <c r="G51" i="15"/>
  <c r="F51" i="15" s="1"/>
  <c r="H51" i="15" s="1"/>
  <c r="D52" i="15" s="1"/>
  <c r="H24" i="46"/>
  <c r="D25" i="46" s="1"/>
  <c r="H8" i="35"/>
  <c r="AB12" i="4"/>
  <c r="I24" i="35"/>
  <c r="AA5" i="4"/>
  <c r="K27" i="35"/>
  <c r="K24" i="35"/>
  <c r="J5" i="35"/>
  <c r="I8" i="35"/>
  <c r="H29" i="35"/>
  <c r="H31" i="35" s="1"/>
  <c r="O6" i="4"/>
  <c r="H31" i="54" l="1"/>
  <c r="D32" i="54" s="1"/>
  <c r="H32" i="43"/>
  <c r="D33" i="43" s="1"/>
  <c r="G52" i="15"/>
  <c r="F52" i="15" s="1"/>
  <c r="H52" i="15" s="1"/>
  <c r="D53" i="15" s="1"/>
  <c r="E25" i="46"/>
  <c r="G25" i="46"/>
  <c r="AA17" i="22"/>
  <c r="I9" i="35"/>
  <c r="I10" i="35" s="1"/>
  <c r="I12" i="35" s="1"/>
  <c r="H9" i="35"/>
  <c r="H10" i="35" s="1"/>
  <c r="H12" i="35" s="1"/>
  <c r="L27" i="35"/>
  <c r="L24" i="35"/>
  <c r="I27" i="35"/>
  <c r="J28" i="35"/>
  <c r="J29" i="35" s="1"/>
  <c r="J31" i="35" s="1"/>
  <c r="J8" i="35"/>
  <c r="G32" i="54" l="1"/>
  <c r="F32" i="54" s="1"/>
  <c r="G33" i="43"/>
  <c r="F33" i="43" s="1"/>
  <c r="G53" i="15"/>
  <c r="F53" i="15" s="1"/>
  <c r="H53" i="15" s="1"/>
  <c r="D54" i="15" s="1"/>
  <c r="F25" i="46"/>
  <c r="AB13" i="4"/>
  <c r="J9" i="35"/>
  <c r="M24" i="35"/>
  <c r="K5" i="35"/>
  <c r="L5" i="35"/>
  <c r="K28" i="35"/>
  <c r="K29" i="35" s="1"/>
  <c r="K31" i="35" s="1"/>
  <c r="I28" i="35"/>
  <c r="I29" i="35" s="1"/>
  <c r="I31" i="35" s="1"/>
  <c r="H32" i="54" l="1"/>
  <c r="D33" i="54" s="1"/>
  <c r="H33" i="43"/>
  <c r="D34" i="43" s="1"/>
  <c r="G34" i="43" s="1"/>
  <c r="F34" i="43" s="1"/>
  <c r="G54" i="15"/>
  <c r="F54" i="15" s="1"/>
  <c r="H54" i="15" s="1"/>
  <c r="D55" i="15" s="1"/>
  <c r="H25" i="46"/>
  <c r="D26" i="46" s="1"/>
  <c r="M27" i="35"/>
  <c r="N27" i="35"/>
  <c r="N24" i="35"/>
  <c r="M5" i="35"/>
  <c r="L28" i="35"/>
  <c r="L29" i="35" s="1"/>
  <c r="L31" i="35" s="1"/>
  <c r="L8" i="35"/>
  <c r="K8" i="35"/>
  <c r="J10" i="35"/>
  <c r="J12" i="35" s="1"/>
  <c r="M8" i="35"/>
  <c r="G33" i="54" l="1"/>
  <c r="F33" i="54" s="1"/>
  <c r="H34" i="43"/>
  <c r="D35" i="43" s="1"/>
  <c r="G35" i="43" s="1"/>
  <c r="F35" i="43" s="1"/>
  <c r="G55" i="15"/>
  <c r="F55" i="15" s="1"/>
  <c r="H55" i="15" s="1"/>
  <c r="D56" i="15" s="1"/>
  <c r="G26" i="46"/>
  <c r="E26" i="46"/>
  <c r="L9" i="35"/>
  <c r="L10" i="35" s="1"/>
  <c r="L12" i="35" s="1"/>
  <c r="O27" i="35"/>
  <c r="O24" i="35"/>
  <c r="N5" i="35"/>
  <c r="N8" i="35"/>
  <c r="M28" i="35"/>
  <c r="M29" i="35" s="1"/>
  <c r="M31" i="35" s="1"/>
  <c r="K9" i="35"/>
  <c r="K10" i="35" s="1"/>
  <c r="K12" i="35" s="1"/>
  <c r="W12" i="3"/>
  <c r="H33" i="54" l="1"/>
  <c r="D34" i="54" s="1"/>
  <c r="G34" i="54" s="1"/>
  <c r="F34" i="54" s="1"/>
  <c r="H35" i="43"/>
  <c r="D36" i="43" s="1"/>
  <c r="G36" i="43" s="1"/>
  <c r="F36" i="43" s="1"/>
  <c r="G56" i="15"/>
  <c r="F56" i="15" s="1"/>
  <c r="H56" i="15" s="1"/>
  <c r="D57" i="15" s="1"/>
  <c r="F26" i="46"/>
  <c r="M9" i="35"/>
  <c r="M10" i="35" s="1"/>
  <c r="M12" i="35" s="1"/>
  <c r="P27" i="35"/>
  <c r="P24" i="35"/>
  <c r="Q27" i="35"/>
  <c r="Q24" i="35"/>
  <c r="O5" i="35"/>
  <c r="N28" i="35"/>
  <c r="N29" i="35" s="1"/>
  <c r="N31" i="35" s="1"/>
  <c r="H34" i="54" l="1"/>
  <c r="D35" i="54" s="1"/>
  <c r="H36" i="43"/>
  <c r="D37" i="43" s="1"/>
  <c r="G37" i="43" s="1"/>
  <c r="F37" i="43" s="1"/>
  <c r="G57" i="15"/>
  <c r="F57" i="15" s="1"/>
  <c r="H57" i="15" s="1"/>
  <c r="D58" i="15" s="1"/>
  <c r="H26" i="46"/>
  <c r="D27" i="46" s="1"/>
  <c r="G27" i="46" s="1"/>
  <c r="R27" i="35"/>
  <c r="N9" i="35"/>
  <c r="N10" i="35" s="1"/>
  <c r="N12" i="35" s="1"/>
  <c r="R24" i="35"/>
  <c r="O8" i="35"/>
  <c r="P5" i="35"/>
  <c r="O28" i="35"/>
  <c r="O29" i="35" s="1"/>
  <c r="O31" i="35" s="1"/>
  <c r="G35" i="54" l="1"/>
  <c r="F35" i="54" s="1"/>
  <c r="H37" i="43"/>
  <c r="D38" i="43" s="1"/>
  <c r="G58" i="15"/>
  <c r="F58" i="15" s="1"/>
  <c r="H58" i="15" s="1"/>
  <c r="D59" i="15" s="1"/>
  <c r="E27" i="46"/>
  <c r="F27" i="46" s="1"/>
  <c r="H27" i="46" s="1"/>
  <c r="D28" i="46" s="1"/>
  <c r="O9" i="35"/>
  <c r="O10" i="35" s="1"/>
  <c r="O12" i="35" s="1"/>
  <c r="Q5" i="35"/>
  <c r="P28" i="35"/>
  <c r="P29" i="35" s="1"/>
  <c r="P31" i="35" s="1"/>
  <c r="P8" i="35"/>
  <c r="W9" i="3"/>
  <c r="H35" i="54" l="1"/>
  <c r="D36" i="54" s="1"/>
  <c r="G38" i="43"/>
  <c r="F38" i="43" s="1"/>
  <c r="G59" i="15"/>
  <c r="F59" i="15" s="1"/>
  <c r="H59" i="15" s="1"/>
  <c r="D60" i="15" s="1"/>
  <c r="E28" i="46"/>
  <c r="G28" i="46"/>
  <c r="AB10" i="4"/>
  <c r="P9" i="35"/>
  <c r="P10" i="35" s="1"/>
  <c r="P12" i="35" s="1"/>
  <c r="R5" i="35"/>
  <c r="Q28" i="35"/>
  <c r="Q29" i="35" s="1"/>
  <c r="Q31" i="35" s="1"/>
  <c r="Q8" i="35"/>
  <c r="W21" i="3"/>
  <c r="AA10" i="4"/>
  <c r="AA24" i="4" s="1"/>
  <c r="G36" i="54" l="1"/>
  <c r="F36" i="54" s="1"/>
  <c r="H38" i="43"/>
  <c r="D39" i="43" s="1"/>
  <c r="G39" i="43" s="1"/>
  <c r="F39" i="43" s="1"/>
  <c r="G60" i="15"/>
  <c r="F60" i="15" s="1"/>
  <c r="H60" i="15" s="1"/>
  <c r="D61" i="15" s="1"/>
  <c r="F28" i="46"/>
  <c r="Q9" i="35"/>
  <c r="Q10" i="35" s="1"/>
  <c r="Q12" i="35" s="1"/>
  <c r="R28" i="35"/>
  <c r="R29" i="35" s="1"/>
  <c r="R31" i="35" s="1"/>
  <c r="R8" i="35"/>
  <c r="S5" i="35"/>
  <c r="T5" i="35" s="1"/>
  <c r="AB4" i="4"/>
  <c r="H36" i="54" l="1"/>
  <c r="D37" i="54" s="1"/>
  <c r="G37" i="54" s="1"/>
  <c r="F37" i="54" s="1"/>
  <c r="H39" i="43"/>
  <c r="D40" i="43" s="1"/>
  <c r="G61" i="15"/>
  <c r="F61" i="15" s="1"/>
  <c r="H61" i="15" s="1"/>
  <c r="D62" i="15" s="1"/>
  <c r="H28" i="46"/>
  <c r="D29" i="46" s="1"/>
  <c r="R9" i="35"/>
  <c r="R10" i="35" s="1"/>
  <c r="R12" i="35" s="1"/>
  <c r="S24" i="35"/>
  <c r="T24" i="35" s="1"/>
  <c r="AB5" i="4"/>
  <c r="S8" i="35"/>
  <c r="AA6" i="4"/>
  <c r="AB6" i="4"/>
  <c r="H37" i="54" l="1"/>
  <c r="D38" i="54" s="1"/>
  <c r="G40" i="43"/>
  <c r="F40" i="43" s="1"/>
  <c r="G62" i="15"/>
  <c r="F62" i="15" s="1"/>
  <c r="H62" i="15" s="1"/>
  <c r="D63" i="15" s="1"/>
  <c r="G29" i="46"/>
  <c r="E29" i="46"/>
  <c r="S27" i="35"/>
  <c r="S9" i="35"/>
  <c r="T9" i="35" s="1"/>
  <c r="T8" i="35"/>
  <c r="G38" i="54" l="1"/>
  <c r="F38" i="54" s="1"/>
  <c r="H40" i="43"/>
  <c r="D41" i="43" s="1"/>
  <c r="G41" i="43" s="1"/>
  <c r="F41" i="43" s="1"/>
  <c r="G63" i="15"/>
  <c r="F63" i="15" s="1"/>
  <c r="H63" i="15" s="1"/>
  <c r="D64" i="15" s="1"/>
  <c r="F29" i="46"/>
  <c r="S10" i="35"/>
  <c r="S12" i="35" s="1"/>
  <c r="T12" i="35" s="1"/>
  <c r="S28" i="35"/>
  <c r="T28" i="35" s="1"/>
  <c r="T10" i="35"/>
  <c r="T27" i="35"/>
  <c r="H38" i="54" l="1"/>
  <c r="D39" i="54" s="1"/>
  <c r="H41" i="43"/>
  <c r="D42" i="43" s="1"/>
  <c r="G42" i="43" s="1"/>
  <c r="F42" i="43" s="1"/>
  <c r="G64" i="15"/>
  <c r="F64" i="15" s="1"/>
  <c r="H64" i="15" s="1"/>
  <c r="D65" i="15" s="1"/>
  <c r="H29" i="46"/>
  <c r="D30" i="46" s="1"/>
  <c r="T29" i="35"/>
  <c r="S29" i="35"/>
  <c r="S31" i="35" s="1"/>
  <c r="O37" i="17"/>
  <c r="O18" i="22" s="1"/>
  <c r="G39" i="54" l="1"/>
  <c r="F39" i="54" s="1"/>
  <c r="H42" i="43"/>
  <c r="D43" i="43" s="1"/>
  <c r="G65" i="15"/>
  <c r="F65" i="15" s="1"/>
  <c r="H65" i="15" s="1"/>
  <c r="D66" i="15" s="1"/>
  <c r="G30" i="46"/>
  <c r="E30" i="46"/>
  <c r="AA18" i="22"/>
  <c r="T31" i="35"/>
  <c r="H39" i="54" l="1"/>
  <c r="D40" i="54" s="1"/>
  <c r="F30" i="46"/>
  <c r="G43" i="43"/>
  <c r="F43" i="43" s="1"/>
  <c r="G66" i="15"/>
  <c r="F66" i="15" s="1"/>
  <c r="H66" i="15" s="1"/>
  <c r="D67" i="15" s="1"/>
  <c r="O43" i="17"/>
  <c r="L4" i="7"/>
  <c r="O48" i="17"/>
  <c r="O11" i="22" s="1"/>
  <c r="G40" i="54" l="1"/>
  <c r="F40" i="54" s="1"/>
  <c r="O49" i="17"/>
  <c r="O51" i="17" s="1"/>
  <c r="O10" i="22"/>
  <c r="H30" i="46"/>
  <c r="D31" i="46" s="1"/>
  <c r="G31" i="46" s="1"/>
  <c r="H43" i="43"/>
  <c r="D44" i="43" s="1"/>
  <c r="G67" i="15"/>
  <c r="F67" i="15" s="1"/>
  <c r="H67" i="15" s="1"/>
  <c r="D68" i="15" s="1"/>
  <c r="O4" i="22"/>
  <c r="L7" i="7"/>
  <c r="H40" i="54" l="1"/>
  <c r="D41" i="54" s="1"/>
  <c r="E31" i="46"/>
  <c r="F31" i="46" s="1"/>
  <c r="G44" i="43"/>
  <c r="F44" i="43" s="1"/>
  <c r="G68" i="15"/>
  <c r="F68" i="15" s="1"/>
  <c r="H68" i="15" s="1"/>
  <c r="D69" i="15" s="1"/>
  <c r="L15" i="6"/>
  <c r="G41" i="54" l="1"/>
  <c r="F41" i="54" s="1"/>
  <c r="H44" i="43"/>
  <c r="D45" i="43" s="1"/>
  <c r="G45" i="43" s="1"/>
  <c r="F45" i="43" s="1"/>
  <c r="G69" i="15"/>
  <c r="F69" i="15" s="1"/>
  <c r="H69" i="15" s="1"/>
  <c r="D70" i="15" s="1"/>
  <c r="H31" i="46"/>
  <c r="D32" i="46" s="1"/>
  <c r="G32" i="46" s="1"/>
  <c r="B366" i="46"/>
  <c r="B362" i="46"/>
  <c r="B358" i="46"/>
  <c r="B354" i="46"/>
  <c r="B350" i="46"/>
  <c r="B346" i="46"/>
  <c r="B342" i="46"/>
  <c r="B338" i="46"/>
  <c r="B334" i="46"/>
  <c r="B330" i="46"/>
  <c r="B326" i="46"/>
  <c r="B322" i="46"/>
  <c r="B367" i="46"/>
  <c r="B363" i="46"/>
  <c r="B359" i="46"/>
  <c r="B368" i="46"/>
  <c r="B364" i="46"/>
  <c r="B360" i="46"/>
  <c r="B356" i="46"/>
  <c r="B352" i="46"/>
  <c r="B348" i="46"/>
  <c r="B344" i="46"/>
  <c r="B340" i="46"/>
  <c r="B336" i="46"/>
  <c r="B332" i="46"/>
  <c r="B328" i="46"/>
  <c r="B324" i="46"/>
  <c r="B365" i="46"/>
  <c r="B361" i="46"/>
  <c r="B357" i="46"/>
  <c r="B353" i="46"/>
  <c r="B349" i="46"/>
  <c r="B345" i="46"/>
  <c r="B341" i="46"/>
  <c r="B337" i="46"/>
  <c r="B333" i="46"/>
  <c r="B329" i="46"/>
  <c r="B325" i="46"/>
  <c r="B347" i="46"/>
  <c r="B331" i="46"/>
  <c r="B321" i="46"/>
  <c r="B318" i="46"/>
  <c r="B314" i="46"/>
  <c r="B310" i="46"/>
  <c r="B306" i="46"/>
  <c r="B302" i="46"/>
  <c r="B298" i="46"/>
  <c r="B294" i="46"/>
  <c r="B290" i="46"/>
  <c r="B286" i="46"/>
  <c r="B282" i="46"/>
  <c r="B351" i="46"/>
  <c r="B335" i="46"/>
  <c r="B319" i="46"/>
  <c r="B315" i="46"/>
  <c r="B311" i="46"/>
  <c r="B307" i="46"/>
  <c r="B303" i="46"/>
  <c r="B299" i="46"/>
  <c r="B295" i="46"/>
  <c r="B291" i="46"/>
  <c r="B287" i="46"/>
  <c r="B283" i="46"/>
  <c r="B355" i="46"/>
  <c r="B339" i="46"/>
  <c r="B323" i="46"/>
  <c r="B320" i="46"/>
  <c r="B316" i="46"/>
  <c r="B312" i="46"/>
  <c r="B308" i="46"/>
  <c r="B304" i="46"/>
  <c r="B300" i="46"/>
  <c r="B296" i="46"/>
  <c r="B292" i="46"/>
  <c r="B288" i="46"/>
  <c r="B284" i="46"/>
  <c r="B343" i="46"/>
  <c r="B327" i="46"/>
  <c r="B317" i="46"/>
  <c r="B313" i="46"/>
  <c r="B309" i="46"/>
  <c r="B305" i="46"/>
  <c r="B301" i="46"/>
  <c r="B297" i="46"/>
  <c r="B293" i="46"/>
  <c r="B289" i="46"/>
  <c r="B285" i="46"/>
  <c r="B281" i="46"/>
  <c r="B277" i="46"/>
  <c r="B273" i="46"/>
  <c r="B269" i="46"/>
  <c r="B265" i="46"/>
  <c r="B261" i="46"/>
  <c r="B257" i="46"/>
  <c r="B253" i="46"/>
  <c r="B249" i="46"/>
  <c r="B245" i="46"/>
  <c r="B241" i="46"/>
  <c r="B237" i="46"/>
  <c r="B278" i="46"/>
  <c r="B274" i="46"/>
  <c r="B270" i="46"/>
  <c r="B266" i="46"/>
  <c r="B262" i="46"/>
  <c r="B258" i="46"/>
  <c r="B254" i="46"/>
  <c r="B250" i="46"/>
  <c r="B246" i="46"/>
  <c r="B242" i="46"/>
  <c r="B238" i="46"/>
  <c r="B279" i="46"/>
  <c r="B275" i="46"/>
  <c r="B271" i="46"/>
  <c r="B267" i="46"/>
  <c r="B263" i="46"/>
  <c r="B259" i="46"/>
  <c r="B255" i="46"/>
  <c r="B251" i="46"/>
  <c r="B247" i="46"/>
  <c r="B243" i="46"/>
  <c r="B239" i="46"/>
  <c r="B235" i="46"/>
  <c r="B280" i="46"/>
  <c r="B276" i="46"/>
  <c r="B272" i="46"/>
  <c r="B268" i="46"/>
  <c r="B264" i="46"/>
  <c r="B260" i="46"/>
  <c r="B256" i="46"/>
  <c r="B252" i="46"/>
  <c r="B248" i="46"/>
  <c r="B244" i="46"/>
  <c r="B240" i="46"/>
  <c r="B236" i="46"/>
  <c r="B230" i="46"/>
  <c r="B226" i="46"/>
  <c r="B222" i="46"/>
  <c r="B218" i="46"/>
  <c r="B214" i="46"/>
  <c r="B210" i="46"/>
  <c r="B206" i="46"/>
  <c r="B202" i="46"/>
  <c r="B198" i="46"/>
  <c r="B194" i="46"/>
  <c r="B190" i="46"/>
  <c r="B186" i="46"/>
  <c r="B182" i="46"/>
  <c r="B178" i="46"/>
  <c r="B174" i="46"/>
  <c r="B170" i="46"/>
  <c r="B166" i="46"/>
  <c r="B162" i="46"/>
  <c r="B158" i="46"/>
  <c r="B154" i="46"/>
  <c r="B150" i="46"/>
  <c r="B146" i="46"/>
  <c r="B142" i="46"/>
  <c r="B138" i="46"/>
  <c r="B231" i="46"/>
  <c r="B227" i="46"/>
  <c r="B223" i="46"/>
  <c r="B219" i="46"/>
  <c r="B215" i="46"/>
  <c r="B211" i="46"/>
  <c r="B207" i="46"/>
  <c r="B203" i="46"/>
  <c r="B199" i="46"/>
  <c r="B195" i="46"/>
  <c r="B191" i="46"/>
  <c r="B187" i="46"/>
  <c r="B183" i="46"/>
  <c r="B179" i="46"/>
  <c r="B175" i="46"/>
  <c r="B171" i="46"/>
  <c r="B167" i="46"/>
  <c r="B163" i="46"/>
  <c r="B159" i="46"/>
  <c r="B155" i="46"/>
  <c r="B151" i="46"/>
  <c r="B234" i="46"/>
  <c r="B232" i="46"/>
  <c r="B228" i="46"/>
  <c r="B224" i="46"/>
  <c r="B220" i="46"/>
  <c r="B216" i="46"/>
  <c r="B212" i="46"/>
  <c r="B208" i="46"/>
  <c r="B204" i="46"/>
  <c r="B200" i="46"/>
  <c r="B196" i="46"/>
  <c r="B192" i="46"/>
  <c r="B188" i="46"/>
  <c r="B184" i="46"/>
  <c r="B180" i="46"/>
  <c r="B176" i="46"/>
  <c r="B172" i="46"/>
  <c r="B168" i="46"/>
  <c r="B164" i="46"/>
  <c r="B160" i="46"/>
  <c r="B156" i="46"/>
  <c r="B152" i="46"/>
  <c r="B148" i="46"/>
  <c r="B144" i="46"/>
  <c r="B140" i="46"/>
  <c r="B233" i="46"/>
  <c r="B229" i="46"/>
  <c r="B225" i="46"/>
  <c r="B221" i="46"/>
  <c r="B217" i="46"/>
  <c r="B213" i="46"/>
  <c r="B209" i="46"/>
  <c r="B205" i="46"/>
  <c r="B201" i="46"/>
  <c r="B197" i="46"/>
  <c r="B193" i="46"/>
  <c r="B189" i="46"/>
  <c r="B185" i="46"/>
  <c r="B181" i="46"/>
  <c r="B177" i="46"/>
  <c r="B173" i="46"/>
  <c r="B169" i="46"/>
  <c r="B165" i="46"/>
  <c r="B161" i="46"/>
  <c r="B157" i="46"/>
  <c r="B153" i="46"/>
  <c r="B149" i="46"/>
  <c r="B145" i="46"/>
  <c r="B141" i="46"/>
  <c r="B147" i="46"/>
  <c r="B137" i="46"/>
  <c r="B133" i="46"/>
  <c r="B129" i="46"/>
  <c r="B134" i="46"/>
  <c r="B130" i="46"/>
  <c r="B139" i="46"/>
  <c r="B135" i="46"/>
  <c r="B131" i="46"/>
  <c r="B143" i="46"/>
  <c r="B136" i="46"/>
  <c r="B132" i="46"/>
  <c r="P31" i="4"/>
  <c r="P38" i="4" s="1"/>
  <c r="T31" i="4"/>
  <c r="T38" i="4" s="1"/>
  <c r="X31" i="4"/>
  <c r="X38" i="4" s="1"/>
  <c r="Q31" i="4"/>
  <c r="Q38" i="4" s="1"/>
  <c r="U31" i="4"/>
  <c r="U38" i="4" s="1"/>
  <c r="Y31" i="4"/>
  <c r="Y38" i="4" s="1"/>
  <c r="R31" i="4"/>
  <c r="R38" i="4" s="1"/>
  <c r="V31" i="4"/>
  <c r="V38" i="4" s="1"/>
  <c r="Z31" i="4"/>
  <c r="Z38" i="4" s="1"/>
  <c r="S31" i="4"/>
  <c r="S38" i="4" s="1"/>
  <c r="W31" i="4"/>
  <c r="W38" i="4" s="1"/>
  <c r="Q16" i="22"/>
  <c r="U16" i="22"/>
  <c r="Y16" i="22"/>
  <c r="R16" i="22"/>
  <c r="V16" i="22"/>
  <c r="Z16" i="22"/>
  <c r="S16" i="22"/>
  <c r="W16" i="22"/>
  <c r="X16" i="22"/>
  <c r="T16" i="22"/>
  <c r="H41" i="54" l="1"/>
  <c r="D42" i="54" s="1"/>
  <c r="E32" i="46"/>
  <c r="F32" i="46" s="1"/>
  <c r="H45" i="43"/>
  <c r="D46" i="43" s="1"/>
  <c r="G70" i="15"/>
  <c r="F70" i="15" s="1"/>
  <c r="H70" i="15" s="1"/>
  <c r="D71" i="15" s="1"/>
  <c r="O31" i="4"/>
  <c r="O38" i="4" s="1"/>
  <c r="AA38" i="4" s="1"/>
  <c r="L21" i="37"/>
  <c r="G42" i="54" l="1"/>
  <c r="F42" i="54" s="1"/>
  <c r="G46" i="43"/>
  <c r="F46" i="43" s="1"/>
  <c r="H32" i="46"/>
  <c r="D33" i="46" s="1"/>
  <c r="E33" i="46" s="1"/>
  <c r="O43" i="4"/>
  <c r="O7" i="22" s="1"/>
  <c r="G71" i="15"/>
  <c r="L24" i="37"/>
  <c r="L23" i="6"/>
  <c r="L20" i="6"/>
  <c r="AA16" i="22"/>
  <c r="R33" i="35"/>
  <c r="R38" i="35" s="1"/>
  <c r="R39" i="35" s="1"/>
  <c r="L33" i="35"/>
  <c r="L38" i="35" s="1"/>
  <c r="L39" i="35" s="1"/>
  <c r="M33" i="35"/>
  <c r="M38" i="35" s="1"/>
  <c r="M39" i="35" s="1"/>
  <c r="P33" i="35"/>
  <c r="P38" i="35" s="1"/>
  <c r="P39" i="35" s="1"/>
  <c r="O33" i="35"/>
  <c r="O38" i="35" s="1"/>
  <c r="O39" i="35" s="1"/>
  <c r="J33" i="35"/>
  <c r="J38" i="35" s="1"/>
  <c r="J39" i="35" s="1"/>
  <c r="I33" i="35"/>
  <c r="I38" i="35" s="1"/>
  <c r="I39" i="35" s="1"/>
  <c r="Q33" i="35"/>
  <c r="Q38" i="35" s="1"/>
  <c r="Q39" i="35" s="1"/>
  <c r="S33" i="35"/>
  <c r="S38" i="35" s="1"/>
  <c r="S39" i="35" s="1"/>
  <c r="N33" i="35"/>
  <c r="N38" i="35" s="1"/>
  <c r="N39" i="35" s="1"/>
  <c r="K33" i="35"/>
  <c r="K38" i="35" s="1"/>
  <c r="K39" i="35" s="1"/>
  <c r="AB31" i="4"/>
  <c r="H33" i="35"/>
  <c r="H38" i="35" s="1"/>
  <c r="H39" i="35" s="1"/>
  <c r="AA31" i="4"/>
  <c r="O20" i="22" l="1"/>
  <c r="H42" i="54"/>
  <c r="D43" i="54" s="1"/>
  <c r="G43" i="54" s="1"/>
  <c r="F43" i="54" s="1"/>
  <c r="G33" i="46"/>
  <c r="F33" i="46" s="1"/>
  <c r="H33" i="46" s="1"/>
  <c r="D34" i="46" s="1"/>
  <c r="G34" i="46" s="1"/>
  <c r="H46" i="43"/>
  <c r="D47" i="43" s="1"/>
  <c r="F71" i="15"/>
  <c r="H71" i="15" s="1"/>
  <c r="D72" i="15" s="1"/>
  <c r="L26" i="6"/>
  <c r="L27" i="6" s="1"/>
  <c r="L28" i="6" s="1"/>
  <c r="T33" i="35"/>
  <c r="T38" i="35" s="1"/>
  <c r="T39" i="35" s="1"/>
  <c r="O22" i="22" l="1"/>
  <c r="P4" i="22" s="1"/>
  <c r="H43" i="54"/>
  <c r="D44" i="54" s="1"/>
  <c r="G47" i="43"/>
  <c r="F47" i="43" s="1"/>
  <c r="G72" i="15"/>
  <c r="E34" i="46"/>
  <c r="F34" i="46" s="1"/>
  <c r="H34" i="46" s="1"/>
  <c r="D35" i="46" s="1"/>
  <c r="G44" i="54" l="1"/>
  <c r="F44" i="54" s="1"/>
  <c r="H47" i="43"/>
  <c r="D48" i="43" s="1"/>
  <c r="G48" i="43" s="1"/>
  <c r="F48" i="43" s="1"/>
  <c r="F72" i="15"/>
  <c r="H72" i="15" s="1"/>
  <c r="D73" i="15" s="1"/>
  <c r="E35" i="46"/>
  <c r="G35" i="46"/>
  <c r="H44" i="54" l="1"/>
  <c r="D45" i="54" s="1"/>
  <c r="H48" i="43"/>
  <c r="D49" i="43" s="1"/>
  <c r="G73" i="15"/>
  <c r="F35" i="46"/>
  <c r="H35" i="46" s="1"/>
  <c r="D36" i="46" s="1"/>
  <c r="G45" i="54" l="1"/>
  <c r="F45" i="54" s="1"/>
  <c r="G49" i="43"/>
  <c r="F49" i="43" s="1"/>
  <c r="F73" i="15"/>
  <c r="H73" i="15" s="1"/>
  <c r="D74" i="15" s="1"/>
  <c r="E36" i="46"/>
  <c r="G36" i="46"/>
  <c r="H45" i="54" l="1"/>
  <c r="D46" i="54" s="1"/>
  <c r="H49" i="43"/>
  <c r="D50" i="43" s="1"/>
  <c r="G74" i="15"/>
  <c r="F36" i="46"/>
  <c r="H36" i="46" s="1"/>
  <c r="D37" i="46" s="1"/>
  <c r="G37" i="46" s="1"/>
  <c r="G46" i="54" l="1"/>
  <c r="F46" i="54" s="1"/>
  <c r="G50" i="43"/>
  <c r="F50" i="43" s="1"/>
  <c r="F74" i="15"/>
  <c r="H74" i="15" s="1"/>
  <c r="D75" i="15" s="1"/>
  <c r="E37" i="46"/>
  <c r="F37" i="46" s="1"/>
  <c r="H37" i="46" s="1"/>
  <c r="D38" i="46" s="1"/>
  <c r="H46" i="54" l="1"/>
  <c r="D47" i="54" s="1"/>
  <c r="H50" i="43"/>
  <c r="D51" i="43" s="1"/>
  <c r="G51" i="43" s="1"/>
  <c r="F51" i="43" s="1"/>
  <c r="G75" i="15"/>
  <c r="G38" i="46"/>
  <c r="E38" i="46"/>
  <c r="G47" i="54" l="1"/>
  <c r="F47" i="54" s="1"/>
  <c r="F38" i="46"/>
  <c r="H38" i="46" s="1"/>
  <c r="D39" i="46" s="1"/>
  <c r="G39" i="46" s="1"/>
  <c r="H51" i="43"/>
  <c r="D52" i="43" s="1"/>
  <c r="F75" i="15"/>
  <c r="H75" i="15" s="1"/>
  <c r="D76" i="15" s="1"/>
  <c r="H47" i="54" l="1"/>
  <c r="D48" i="54" s="1"/>
  <c r="E39" i="46"/>
  <c r="F39" i="46" s="1"/>
  <c r="H39" i="46" s="1"/>
  <c r="D40" i="46" s="1"/>
  <c r="E40" i="46" s="1"/>
  <c r="G52" i="43"/>
  <c r="F52" i="43" s="1"/>
  <c r="G76" i="15"/>
  <c r="F76" i="15" s="1"/>
  <c r="H76" i="15" s="1"/>
  <c r="D77" i="15" s="1"/>
  <c r="G48" i="54" l="1"/>
  <c r="F48" i="54" s="1"/>
  <c r="H52" i="43"/>
  <c r="D53" i="43" s="1"/>
  <c r="G53" i="43" s="1"/>
  <c r="F53" i="43" s="1"/>
  <c r="G40" i="46"/>
  <c r="F40" i="46" s="1"/>
  <c r="H40" i="46" s="1"/>
  <c r="D41" i="46" s="1"/>
  <c r="G77" i="15"/>
  <c r="F77" i="15" s="1"/>
  <c r="H77" i="15" s="1"/>
  <c r="D78" i="15" s="1"/>
  <c r="H48" i="54" l="1"/>
  <c r="D49" i="54" s="1"/>
  <c r="H53" i="43"/>
  <c r="D54" i="43" s="1"/>
  <c r="G54" i="43" s="1"/>
  <c r="F54" i="43" s="1"/>
  <c r="G78" i="15"/>
  <c r="F78" i="15" s="1"/>
  <c r="H78" i="15" s="1"/>
  <c r="D79" i="15" s="1"/>
  <c r="G41" i="46"/>
  <c r="E41" i="46"/>
  <c r="G49" i="54" l="1"/>
  <c r="F49" i="54" s="1"/>
  <c r="H54" i="43"/>
  <c r="D55" i="43" s="1"/>
  <c r="G55" i="43" s="1"/>
  <c r="F55" i="43" s="1"/>
  <c r="G79" i="15"/>
  <c r="F79" i="15" s="1"/>
  <c r="H79" i="15" s="1"/>
  <c r="D80" i="15" s="1"/>
  <c r="F41" i="46"/>
  <c r="H41" i="46" s="1"/>
  <c r="D42" i="46" s="1"/>
  <c r="G42" i="46" s="1"/>
  <c r="H49" i="54" l="1"/>
  <c r="D50" i="54" s="1"/>
  <c r="G50" i="54" s="1"/>
  <c r="F50" i="54" s="1"/>
  <c r="H55" i="43"/>
  <c r="D56" i="43" s="1"/>
  <c r="G56" i="43" s="1"/>
  <c r="F56" i="43" s="1"/>
  <c r="G80" i="15"/>
  <c r="F80" i="15" s="1"/>
  <c r="H80" i="15" s="1"/>
  <c r="D81" i="15" s="1"/>
  <c r="E42" i="46"/>
  <c r="F42" i="46" s="1"/>
  <c r="H42" i="46" s="1"/>
  <c r="D43" i="46" s="1"/>
  <c r="E43" i="46" s="1"/>
  <c r="H50" i="54" l="1"/>
  <c r="D51" i="54" s="1"/>
  <c r="H56" i="43"/>
  <c r="D57" i="43" s="1"/>
  <c r="G81" i="15"/>
  <c r="F81" i="15" s="1"/>
  <c r="H81" i="15" s="1"/>
  <c r="D82" i="15" s="1"/>
  <c r="G43" i="46"/>
  <c r="F43" i="46" s="1"/>
  <c r="H43" i="46" s="1"/>
  <c r="D44" i="46" s="1"/>
  <c r="G51" i="54" l="1"/>
  <c r="F51" i="54" s="1"/>
  <c r="G57" i="43"/>
  <c r="F57" i="43" s="1"/>
  <c r="G82" i="15"/>
  <c r="F82" i="15" s="1"/>
  <c r="H82" i="15" s="1"/>
  <c r="D83" i="15" s="1"/>
  <c r="E44" i="46"/>
  <c r="G44" i="46"/>
  <c r="H51" i="54" l="1"/>
  <c r="D52" i="54" s="1"/>
  <c r="F44" i="46"/>
  <c r="H44" i="46" s="1"/>
  <c r="D45" i="46" s="1"/>
  <c r="E45" i="46" s="1"/>
  <c r="H57" i="43"/>
  <c r="D58" i="43" s="1"/>
  <c r="G83" i="15"/>
  <c r="F83" i="15" s="1"/>
  <c r="H83" i="15" s="1"/>
  <c r="D84" i="15" s="1"/>
  <c r="G52" i="54" l="1"/>
  <c r="F52" i="54" s="1"/>
  <c r="G45" i="46"/>
  <c r="F45" i="46" s="1"/>
  <c r="H45" i="46" s="1"/>
  <c r="D46" i="46" s="1"/>
  <c r="G46" i="46" s="1"/>
  <c r="G58" i="43"/>
  <c r="F58" i="43" s="1"/>
  <c r="G84" i="15"/>
  <c r="F84" i="15" s="1"/>
  <c r="H84" i="15" s="1"/>
  <c r="D85" i="15" s="1"/>
  <c r="H52" i="54" l="1"/>
  <c r="D53" i="54" s="1"/>
  <c r="E46" i="46"/>
  <c r="F46" i="46" s="1"/>
  <c r="H46" i="46" s="1"/>
  <c r="D47" i="46" s="1"/>
  <c r="G47" i="46" s="1"/>
  <c r="H58" i="43"/>
  <c r="D59" i="43" s="1"/>
  <c r="G59" i="43" s="1"/>
  <c r="F59" i="43" s="1"/>
  <c r="G85" i="15"/>
  <c r="F85" i="15" s="1"/>
  <c r="H85" i="15" s="1"/>
  <c r="D86" i="15" s="1"/>
  <c r="G53" i="54" l="1"/>
  <c r="F53" i="54" s="1"/>
  <c r="E47" i="46"/>
  <c r="F47" i="46" s="1"/>
  <c r="H47" i="46" s="1"/>
  <c r="D48" i="46" s="1"/>
  <c r="G48" i="46" s="1"/>
  <c r="H59" i="43"/>
  <c r="D60" i="43" s="1"/>
  <c r="G86" i="15"/>
  <c r="F86" i="15" s="1"/>
  <c r="H86" i="15" s="1"/>
  <c r="D87" i="15" s="1"/>
  <c r="H53" i="54" l="1"/>
  <c r="D54" i="54" s="1"/>
  <c r="G60" i="43"/>
  <c r="F60" i="43" s="1"/>
  <c r="G87" i="15"/>
  <c r="F87" i="15" s="1"/>
  <c r="H87" i="15" s="1"/>
  <c r="D88" i="15" s="1"/>
  <c r="E48" i="46"/>
  <c r="F48" i="46" s="1"/>
  <c r="H48" i="46" s="1"/>
  <c r="D49" i="46" s="1"/>
  <c r="E49" i="46" s="1"/>
  <c r="G54" i="54" l="1"/>
  <c r="F54" i="54" s="1"/>
  <c r="H60" i="43"/>
  <c r="D61" i="43" s="1"/>
  <c r="G61" i="43" s="1"/>
  <c r="F61" i="43" s="1"/>
  <c r="G49" i="46"/>
  <c r="F49" i="46" s="1"/>
  <c r="H49" i="46" s="1"/>
  <c r="D50" i="46" s="1"/>
  <c r="G88" i="15"/>
  <c r="F88" i="15" s="1"/>
  <c r="H88" i="15" s="1"/>
  <c r="D89" i="15" s="1"/>
  <c r="H54" i="54" l="1"/>
  <c r="D55" i="54" s="1"/>
  <c r="H61" i="43"/>
  <c r="D62" i="43" s="1"/>
  <c r="G62" i="43" s="1"/>
  <c r="F62" i="43" s="1"/>
  <c r="E50" i="46"/>
  <c r="G50" i="46"/>
  <c r="G89" i="15"/>
  <c r="F89" i="15" s="1"/>
  <c r="H89" i="15" s="1"/>
  <c r="D90" i="15" s="1"/>
  <c r="G55" i="54" l="1"/>
  <c r="F55" i="54" s="1"/>
  <c r="F50" i="46"/>
  <c r="H50" i="46" s="1"/>
  <c r="D51" i="46" s="1"/>
  <c r="H62" i="43"/>
  <c r="D63" i="43" s="1"/>
  <c r="G63" i="43" s="1"/>
  <c r="F63" i="43" s="1"/>
  <c r="G90" i="15"/>
  <c r="F90" i="15" s="1"/>
  <c r="H90" i="15" s="1"/>
  <c r="D91" i="15" s="1"/>
  <c r="H55" i="54" l="1"/>
  <c r="D56" i="54" s="1"/>
  <c r="H63" i="43"/>
  <c r="D64" i="43" s="1"/>
  <c r="G64" i="43" s="1"/>
  <c r="F64" i="43" s="1"/>
  <c r="E51" i="46"/>
  <c r="G51" i="46"/>
  <c r="G91" i="15"/>
  <c r="F91" i="15" s="1"/>
  <c r="H91" i="15" s="1"/>
  <c r="D92" i="15" s="1"/>
  <c r="G56" i="54" l="1"/>
  <c r="F56" i="54" s="1"/>
  <c r="F51" i="46"/>
  <c r="H51" i="46" s="1"/>
  <c r="D52" i="46" s="1"/>
  <c r="H64" i="43"/>
  <c r="D65" i="43" s="1"/>
  <c r="G92" i="15"/>
  <c r="F92" i="15" s="1"/>
  <c r="H92" i="15" s="1"/>
  <c r="D93" i="15" s="1"/>
  <c r="H56" i="54" l="1"/>
  <c r="D57" i="54" s="1"/>
  <c r="E52" i="46"/>
  <c r="G52" i="46"/>
  <c r="G65" i="43"/>
  <c r="F65" i="43" s="1"/>
  <c r="G93" i="15"/>
  <c r="F93" i="15" s="1"/>
  <c r="H93" i="15" s="1"/>
  <c r="D94" i="15" s="1"/>
  <c r="G57" i="54" l="1"/>
  <c r="F57" i="54" s="1"/>
  <c r="H65" i="43"/>
  <c r="D66" i="43" s="1"/>
  <c r="G66" i="43" s="1"/>
  <c r="F66" i="43" s="1"/>
  <c r="F52" i="46"/>
  <c r="H52" i="46" s="1"/>
  <c r="D53" i="46" s="1"/>
  <c r="G94" i="15"/>
  <c r="F94" i="15" s="1"/>
  <c r="H94" i="15" s="1"/>
  <c r="D95" i="15" s="1"/>
  <c r="H57" i="54" l="1"/>
  <c r="D58" i="54" s="1"/>
  <c r="G53" i="46"/>
  <c r="E53" i="46"/>
  <c r="H66" i="43"/>
  <c r="D67" i="43" s="1"/>
  <c r="G95" i="15"/>
  <c r="F95" i="15" s="1"/>
  <c r="H95" i="15" s="1"/>
  <c r="D96" i="15" s="1"/>
  <c r="G58" i="54" l="1"/>
  <c r="F58" i="54" s="1"/>
  <c r="F53" i="46"/>
  <c r="H53" i="46" s="1"/>
  <c r="D54" i="46" s="1"/>
  <c r="G67" i="43"/>
  <c r="F67" i="43" s="1"/>
  <c r="G96" i="15"/>
  <c r="F96" i="15" s="1"/>
  <c r="H96" i="15" s="1"/>
  <c r="D97" i="15" s="1"/>
  <c r="H58" i="54" l="1"/>
  <c r="D59" i="54" s="1"/>
  <c r="H67" i="43"/>
  <c r="D68" i="43" s="1"/>
  <c r="G68" i="43" s="1"/>
  <c r="F68" i="43" s="1"/>
  <c r="G54" i="46"/>
  <c r="E54" i="46"/>
  <c r="G97" i="15"/>
  <c r="F97" i="15" s="1"/>
  <c r="H97" i="15" s="1"/>
  <c r="D98" i="15" s="1"/>
  <c r="G59" i="54" l="1"/>
  <c r="F59" i="54" s="1"/>
  <c r="F54" i="46"/>
  <c r="H54" i="46" s="1"/>
  <c r="D55" i="46" s="1"/>
  <c r="G55" i="46" s="1"/>
  <c r="H68" i="43"/>
  <c r="D69" i="43" s="1"/>
  <c r="G98" i="15"/>
  <c r="F98" i="15" s="1"/>
  <c r="H98" i="15" s="1"/>
  <c r="D99" i="15" s="1"/>
  <c r="E55" i="46" l="1"/>
  <c r="F55" i="46" s="1"/>
  <c r="H55" i="46" s="1"/>
  <c r="D56" i="46" s="1"/>
  <c r="H59" i="54"/>
  <c r="D60" i="54" s="1"/>
  <c r="G69" i="43"/>
  <c r="F69" i="43" s="1"/>
  <c r="G99" i="15"/>
  <c r="F99" i="15" s="1"/>
  <c r="H99" i="15" s="1"/>
  <c r="D100" i="15" s="1"/>
  <c r="G60" i="54" l="1"/>
  <c r="F60" i="54" s="1"/>
  <c r="G56" i="46"/>
  <c r="E56" i="46"/>
  <c r="H69" i="43"/>
  <c r="D70" i="43" s="1"/>
  <c r="G70" i="43" s="1"/>
  <c r="F70" i="43" s="1"/>
  <c r="G100" i="15"/>
  <c r="F100" i="15" s="1"/>
  <c r="H100" i="15" s="1"/>
  <c r="D101" i="15" s="1"/>
  <c r="H60" i="54" l="1"/>
  <c r="D61" i="54" s="1"/>
  <c r="F56" i="46"/>
  <c r="H56" i="46" s="1"/>
  <c r="D57" i="46" s="1"/>
  <c r="G57" i="46" s="1"/>
  <c r="H70" i="43"/>
  <c r="D71" i="43" s="1"/>
  <c r="G71" i="43" s="1"/>
  <c r="F71" i="43" s="1"/>
  <c r="G101" i="15"/>
  <c r="F101" i="15" s="1"/>
  <c r="H101" i="15" s="1"/>
  <c r="D102" i="15" s="1"/>
  <c r="E57" i="46" l="1"/>
  <c r="F57" i="46" s="1"/>
  <c r="H57" i="46" s="1"/>
  <c r="D58" i="46" s="1"/>
  <c r="G58" i="46" s="1"/>
  <c r="G61" i="54"/>
  <c r="F61" i="54" s="1"/>
  <c r="H71" i="43"/>
  <c r="D72" i="43" s="1"/>
  <c r="G72" i="43" s="1"/>
  <c r="F72" i="43" s="1"/>
  <c r="G102" i="15"/>
  <c r="F102" i="15" s="1"/>
  <c r="H102" i="15" s="1"/>
  <c r="D103" i="15" s="1"/>
  <c r="H61" i="54" l="1"/>
  <c r="D62" i="54" s="1"/>
  <c r="E58" i="46"/>
  <c r="F58" i="46" s="1"/>
  <c r="H58" i="46" s="1"/>
  <c r="D59" i="46" s="1"/>
  <c r="G59" i="46" s="1"/>
  <c r="H72" i="43"/>
  <c r="D73" i="43" s="1"/>
  <c r="G73" i="43" s="1"/>
  <c r="F73" i="43" s="1"/>
  <c r="G103" i="15"/>
  <c r="F103" i="15" s="1"/>
  <c r="H103" i="15" s="1"/>
  <c r="D104" i="15" s="1"/>
  <c r="G62" i="54" l="1"/>
  <c r="F62" i="54" s="1"/>
  <c r="E59" i="46"/>
  <c r="F59" i="46" s="1"/>
  <c r="H59" i="46" s="1"/>
  <c r="D60" i="46" s="1"/>
  <c r="E60" i="46" s="1"/>
  <c r="H73" i="43"/>
  <c r="D74" i="43" s="1"/>
  <c r="G74" i="43" s="1"/>
  <c r="F74" i="43" s="1"/>
  <c r="G104" i="15"/>
  <c r="F104" i="15" s="1"/>
  <c r="H104" i="15" s="1"/>
  <c r="D105" i="15" s="1"/>
  <c r="H62" i="54" l="1"/>
  <c r="D63" i="54" s="1"/>
  <c r="G60" i="46"/>
  <c r="F60" i="46" s="1"/>
  <c r="H60" i="46" s="1"/>
  <c r="D61" i="46" s="1"/>
  <c r="G61" i="46" s="1"/>
  <c r="H74" i="43"/>
  <c r="D75" i="43" s="1"/>
  <c r="G75" i="43" s="1"/>
  <c r="F75" i="43" s="1"/>
  <c r="G105" i="15"/>
  <c r="F105" i="15" s="1"/>
  <c r="H105" i="15" s="1"/>
  <c r="D106" i="15" s="1"/>
  <c r="G63" i="54" l="1"/>
  <c r="F63" i="54" s="1"/>
  <c r="E61" i="46"/>
  <c r="F61" i="46" s="1"/>
  <c r="H61" i="46" s="1"/>
  <c r="D62" i="46" s="1"/>
  <c r="G62" i="46" s="1"/>
  <c r="H75" i="43"/>
  <c r="D76" i="43" s="1"/>
  <c r="G76" i="43" s="1"/>
  <c r="F76" i="43" s="1"/>
  <c r="G106" i="15"/>
  <c r="F106" i="15" s="1"/>
  <c r="H106" i="15" s="1"/>
  <c r="D107" i="15" s="1"/>
  <c r="E62" i="46" l="1"/>
  <c r="F62" i="46" s="1"/>
  <c r="H62" i="46" s="1"/>
  <c r="D63" i="46" s="1"/>
  <c r="H63" i="54"/>
  <c r="D64" i="54" s="1"/>
  <c r="H76" i="43"/>
  <c r="D77" i="43" s="1"/>
  <c r="G77" i="43" s="1"/>
  <c r="F77" i="43" s="1"/>
  <c r="G107" i="15"/>
  <c r="F107" i="15" s="1"/>
  <c r="H107" i="15" s="1"/>
  <c r="D108" i="15" s="1"/>
  <c r="E63" i="46"/>
  <c r="G63" i="46"/>
  <c r="G64" i="54" l="1"/>
  <c r="F64" i="54" s="1"/>
  <c r="H77" i="43"/>
  <c r="D78" i="43" s="1"/>
  <c r="G108" i="15"/>
  <c r="F108" i="15" s="1"/>
  <c r="H108" i="15" s="1"/>
  <c r="D109" i="15" s="1"/>
  <c r="F63" i="46"/>
  <c r="H63" i="46" s="1"/>
  <c r="D64" i="46" s="1"/>
  <c r="H64" i="54" l="1"/>
  <c r="D65" i="54" s="1"/>
  <c r="G78" i="43"/>
  <c r="F78" i="43" s="1"/>
  <c r="G109" i="15"/>
  <c r="F109" i="15" s="1"/>
  <c r="H109" i="15" s="1"/>
  <c r="D110" i="15" s="1"/>
  <c r="E64" i="46"/>
  <c r="G64" i="46"/>
  <c r="G65" i="54" l="1"/>
  <c r="F65" i="54" s="1"/>
  <c r="H78" i="43"/>
  <c r="D79" i="43" s="1"/>
  <c r="G79" i="43" s="1"/>
  <c r="F79" i="43" s="1"/>
  <c r="G110" i="15"/>
  <c r="F110" i="15" s="1"/>
  <c r="H110" i="15" s="1"/>
  <c r="D111" i="15" s="1"/>
  <c r="F64" i="46"/>
  <c r="H64" i="46" s="1"/>
  <c r="D65" i="46" s="1"/>
  <c r="H65" i="54" l="1"/>
  <c r="D66" i="54" s="1"/>
  <c r="H79" i="43"/>
  <c r="D80" i="43" s="1"/>
  <c r="G111" i="15"/>
  <c r="F111" i="15" s="1"/>
  <c r="H111" i="15" s="1"/>
  <c r="D112" i="15" s="1"/>
  <c r="G65" i="46"/>
  <c r="E65" i="46"/>
  <c r="G66" i="54" l="1"/>
  <c r="F66" i="54" s="1"/>
  <c r="G80" i="43"/>
  <c r="F80" i="43" s="1"/>
  <c r="G112" i="15"/>
  <c r="F112" i="15" s="1"/>
  <c r="H112" i="15" s="1"/>
  <c r="D113" i="15" s="1"/>
  <c r="F65" i="46"/>
  <c r="H65" i="46" s="1"/>
  <c r="D66" i="46" s="1"/>
  <c r="E66" i="46" s="1"/>
  <c r="H66" i="54" l="1"/>
  <c r="D67" i="54" s="1"/>
  <c r="H80" i="43"/>
  <c r="D81" i="43" s="1"/>
  <c r="G113" i="15"/>
  <c r="F113" i="15" s="1"/>
  <c r="H113" i="15" s="1"/>
  <c r="D114" i="15" s="1"/>
  <c r="G66" i="46"/>
  <c r="F66" i="46" s="1"/>
  <c r="H66" i="46" s="1"/>
  <c r="D67" i="46" s="1"/>
  <c r="G67" i="54" l="1"/>
  <c r="F67" i="54" s="1"/>
  <c r="G81" i="43"/>
  <c r="F81" i="43" s="1"/>
  <c r="G114" i="15"/>
  <c r="F114" i="15" s="1"/>
  <c r="H114" i="15" s="1"/>
  <c r="D115" i="15" s="1"/>
  <c r="G67" i="46"/>
  <c r="E67" i="46"/>
  <c r="H67" i="54" l="1"/>
  <c r="D68" i="54" s="1"/>
  <c r="H81" i="43"/>
  <c r="D82" i="43" s="1"/>
  <c r="G115" i="15"/>
  <c r="F115" i="15" s="1"/>
  <c r="H115" i="15" s="1"/>
  <c r="D116" i="15" s="1"/>
  <c r="F67" i="46"/>
  <c r="H67" i="46" s="1"/>
  <c r="D68" i="46" s="1"/>
  <c r="G68" i="54" l="1"/>
  <c r="F68" i="54" s="1"/>
  <c r="G82" i="43"/>
  <c r="F82" i="43" s="1"/>
  <c r="G116" i="15"/>
  <c r="F116" i="15" s="1"/>
  <c r="H116" i="15" s="1"/>
  <c r="D117" i="15" s="1"/>
  <c r="E68" i="46"/>
  <c r="G68" i="46"/>
  <c r="H68" i="54" l="1"/>
  <c r="D69" i="54" s="1"/>
  <c r="H82" i="43"/>
  <c r="D83" i="43" s="1"/>
  <c r="G117" i="15"/>
  <c r="F117" i="15" s="1"/>
  <c r="H117" i="15" s="1"/>
  <c r="D118" i="15" s="1"/>
  <c r="F68" i="46"/>
  <c r="H68" i="46" s="1"/>
  <c r="D69" i="46" s="1"/>
  <c r="E69" i="46" s="1"/>
  <c r="G69" i="54" l="1"/>
  <c r="F69" i="54" s="1"/>
  <c r="G83" i="43"/>
  <c r="F83" i="43" s="1"/>
  <c r="G118" i="15"/>
  <c r="F118" i="15" s="1"/>
  <c r="H118" i="15" s="1"/>
  <c r="D119" i="15" s="1"/>
  <c r="G69" i="46"/>
  <c r="F69" i="46" s="1"/>
  <c r="H69" i="46" s="1"/>
  <c r="D70" i="46" s="1"/>
  <c r="H69" i="54" l="1"/>
  <c r="D70" i="54" s="1"/>
  <c r="H83" i="43"/>
  <c r="D84" i="43" s="1"/>
  <c r="G119" i="15"/>
  <c r="F119" i="15" s="1"/>
  <c r="H119" i="15" s="1"/>
  <c r="D120" i="15" s="1"/>
  <c r="G70" i="46"/>
  <c r="E70" i="46"/>
  <c r="G70" i="54" l="1"/>
  <c r="F70" i="54" s="1"/>
  <c r="F70" i="46"/>
  <c r="H70" i="46" s="1"/>
  <c r="D71" i="46" s="1"/>
  <c r="E71" i="46" s="1"/>
  <c r="G84" i="43"/>
  <c r="F84" i="43" s="1"/>
  <c r="G120" i="15"/>
  <c r="F120" i="15" s="1"/>
  <c r="H120" i="15" s="1"/>
  <c r="D121" i="15" s="1"/>
  <c r="H70" i="54" l="1"/>
  <c r="D71" i="54" s="1"/>
  <c r="G71" i="46"/>
  <c r="F71" i="46" s="1"/>
  <c r="H71" i="46" s="1"/>
  <c r="D72" i="46" s="1"/>
  <c r="G72" i="46" s="1"/>
  <c r="H84" i="43"/>
  <c r="D85" i="43" s="1"/>
  <c r="G121" i="15"/>
  <c r="F121" i="15" s="1"/>
  <c r="H121" i="15" s="1"/>
  <c r="D122" i="15" s="1"/>
  <c r="G71" i="54" l="1"/>
  <c r="F71" i="54" s="1"/>
  <c r="E72" i="46"/>
  <c r="G85" i="43"/>
  <c r="F85" i="43" s="1"/>
  <c r="G122" i="15"/>
  <c r="F122" i="15" s="1"/>
  <c r="H122" i="15" s="1"/>
  <c r="D123" i="15" s="1"/>
  <c r="F72" i="46"/>
  <c r="H72" i="46" s="1"/>
  <c r="D73" i="46" s="1"/>
  <c r="H71" i="54" l="1"/>
  <c r="D72" i="54" s="1"/>
  <c r="H85" i="43"/>
  <c r="D86" i="43" s="1"/>
  <c r="G86" i="43" s="1"/>
  <c r="F86" i="43" s="1"/>
  <c r="G123" i="15"/>
  <c r="F123" i="15" s="1"/>
  <c r="H123" i="15" s="1"/>
  <c r="D124" i="15" s="1"/>
  <c r="E73" i="46"/>
  <c r="G73" i="46"/>
  <c r="G72" i="54" l="1"/>
  <c r="F72" i="54" s="1"/>
  <c r="H86" i="43"/>
  <c r="D87" i="43" s="1"/>
  <c r="G124" i="15"/>
  <c r="F124" i="15" s="1"/>
  <c r="H124" i="15" s="1"/>
  <c r="D125" i="15" s="1"/>
  <c r="F73" i="46"/>
  <c r="H73" i="46" s="1"/>
  <c r="D74" i="46" s="1"/>
  <c r="G74" i="46" s="1"/>
  <c r="H72" i="54" l="1"/>
  <c r="D73" i="54" s="1"/>
  <c r="G87" i="43"/>
  <c r="F87" i="43" s="1"/>
  <c r="G125" i="15"/>
  <c r="F125" i="15" s="1"/>
  <c r="H125" i="15" s="1"/>
  <c r="D126" i="15" s="1"/>
  <c r="E74" i="46"/>
  <c r="F74" i="46" s="1"/>
  <c r="H74" i="46" s="1"/>
  <c r="D75" i="46" s="1"/>
  <c r="G73" i="54" l="1"/>
  <c r="F73" i="54" s="1"/>
  <c r="H87" i="43"/>
  <c r="D88" i="43" s="1"/>
  <c r="G126" i="15"/>
  <c r="F126" i="15" s="1"/>
  <c r="H126" i="15" s="1"/>
  <c r="D127" i="15" s="1"/>
  <c r="E75" i="46"/>
  <c r="G75" i="46"/>
  <c r="H73" i="54" l="1"/>
  <c r="D74" i="54" s="1"/>
  <c r="G88" i="43"/>
  <c r="F88" i="43" s="1"/>
  <c r="G127" i="15"/>
  <c r="F127" i="15" s="1"/>
  <c r="H127" i="15" s="1"/>
  <c r="D128" i="15" s="1"/>
  <c r="F75" i="46"/>
  <c r="H75" i="46" s="1"/>
  <c r="D76" i="46" s="1"/>
  <c r="G74" i="54" l="1"/>
  <c r="F74" i="54" s="1"/>
  <c r="H88" i="43"/>
  <c r="D89" i="43" s="1"/>
  <c r="G89" i="43" s="1"/>
  <c r="F89" i="43" s="1"/>
  <c r="G128" i="15"/>
  <c r="G76" i="46"/>
  <c r="E76" i="46"/>
  <c r="H74" i="54" l="1"/>
  <c r="D75" i="54" s="1"/>
  <c r="H89" i="43"/>
  <c r="D90" i="43" s="1"/>
  <c r="F128" i="15"/>
  <c r="H128" i="15" s="1"/>
  <c r="G5" i="15"/>
  <c r="F76" i="46"/>
  <c r="H76" i="46" s="1"/>
  <c r="D77" i="46" s="1"/>
  <c r="E77" i="46" s="1"/>
  <c r="G75" i="54" l="1"/>
  <c r="F75" i="54" s="1"/>
  <c r="G90" i="43"/>
  <c r="F90" i="43" s="1"/>
  <c r="G77" i="46"/>
  <c r="F77" i="46" s="1"/>
  <c r="H77" i="46" s="1"/>
  <c r="D78" i="46" s="1"/>
  <c r="H75" i="54" l="1"/>
  <c r="D76" i="54" s="1"/>
  <c r="H90" i="43"/>
  <c r="D91" i="43" s="1"/>
  <c r="G91" i="43" s="1"/>
  <c r="F91" i="43" s="1"/>
  <c r="G78" i="46"/>
  <c r="E78" i="46"/>
  <c r="G76" i="54" l="1"/>
  <c r="F76" i="54" s="1"/>
  <c r="H91" i="43"/>
  <c r="D92" i="43" s="1"/>
  <c r="F78" i="46"/>
  <c r="H78" i="46" s="1"/>
  <c r="D79" i="46" s="1"/>
  <c r="E79" i="46" s="1"/>
  <c r="H76" i="54" l="1"/>
  <c r="D77" i="54" s="1"/>
  <c r="G92" i="43"/>
  <c r="F92" i="43" s="1"/>
  <c r="G79" i="46"/>
  <c r="F79" i="46" s="1"/>
  <c r="H79" i="46" s="1"/>
  <c r="D80" i="46" s="1"/>
  <c r="E80" i="46" s="1"/>
  <c r="G77" i="54" l="1"/>
  <c r="F77" i="54" s="1"/>
  <c r="G80" i="46"/>
  <c r="F80" i="46" s="1"/>
  <c r="H80" i="46" s="1"/>
  <c r="D81" i="46" s="1"/>
  <c r="H92" i="43"/>
  <c r="D93" i="43" s="1"/>
  <c r="G93" i="43" s="1"/>
  <c r="F93" i="43" s="1"/>
  <c r="H77" i="54" l="1"/>
  <c r="D78" i="54" s="1"/>
  <c r="H93" i="43"/>
  <c r="D94" i="43" s="1"/>
  <c r="G94" i="43" s="1"/>
  <c r="F94" i="43" s="1"/>
  <c r="E81" i="46"/>
  <c r="G81" i="46"/>
  <c r="G78" i="54" l="1"/>
  <c r="F78" i="54" s="1"/>
  <c r="H94" i="43"/>
  <c r="D95" i="43" s="1"/>
  <c r="G95" i="43" s="1"/>
  <c r="F95" i="43" s="1"/>
  <c r="F81" i="46"/>
  <c r="H81" i="46" s="1"/>
  <c r="D82" i="46" s="1"/>
  <c r="E82" i="46" s="1"/>
  <c r="H78" i="54" l="1"/>
  <c r="D79" i="54" s="1"/>
  <c r="H95" i="43"/>
  <c r="D96" i="43" s="1"/>
  <c r="G82" i="46"/>
  <c r="F82" i="46" s="1"/>
  <c r="H82" i="46" s="1"/>
  <c r="D83" i="46" s="1"/>
  <c r="G79" i="54" l="1"/>
  <c r="F79" i="54" s="1"/>
  <c r="G96" i="43"/>
  <c r="F96" i="43" s="1"/>
  <c r="G83" i="46"/>
  <c r="E83" i="46"/>
  <c r="H79" i="54" l="1"/>
  <c r="D80" i="54" s="1"/>
  <c r="H96" i="43"/>
  <c r="D97" i="43" s="1"/>
  <c r="G97" i="43" s="1"/>
  <c r="F83" i="46"/>
  <c r="H83" i="46" s="1"/>
  <c r="D84" i="46" s="1"/>
  <c r="F97" i="43" l="1"/>
  <c r="H97" i="43"/>
  <c r="D98" i="43" s="1"/>
  <c r="G98" i="43" s="1"/>
  <c r="F98" i="43" s="1"/>
  <c r="G80" i="54"/>
  <c r="F80" i="54" s="1"/>
  <c r="G84" i="46"/>
  <c r="E84" i="46"/>
  <c r="H80" i="54" l="1"/>
  <c r="D81" i="54" s="1"/>
  <c r="G81" i="54" s="1"/>
  <c r="F81" i="54" s="1"/>
  <c r="H98" i="43"/>
  <c r="D99" i="43" s="1"/>
  <c r="F84" i="46"/>
  <c r="H84" i="46" s="1"/>
  <c r="D85" i="46" s="1"/>
  <c r="G85" i="46" s="1"/>
  <c r="H81" i="54" l="1"/>
  <c r="D82" i="54" s="1"/>
  <c r="G99" i="43"/>
  <c r="F99" i="43" s="1"/>
  <c r="E85" i="46"/>
  <c r="F85" i="46" s="1"/>
  <c r="H85" i="46" s="1"/>
  <c r="D86" i="46" s="1"/>
  <c r="G86" i="46" s="1"/>
  <c r="G82" i="54" l="1"/>
  <c r="F82" i="54" s="1"/>
  <c r="E86" i="46"/>
  <c r="F86" i="46" s="1"/>
  <c r="H86" i="46" s="1"/>
  <c r="D87" i="46" s="1"/>
  <c r="G87" i="46" s="1"/>
  <c r="H99" i="43"/>
  <c r="D100" i="43" s="1"/>
  <c r="H82" i="54" l="1"/>
  <c r="D83" i="54" s="1"/>
  <c r="E87" i="46"/>
  <c r="F87" i="46" s="1"/>
  <c r="H87" i="46" s="1"/>
  <c r="D88" i="46" s="1"/>
  <c r="G88" i="46" s="1"/>
  <c r="G100" i="43"/>
  <c r="F100" i="43" s="1"/>
  <c r="G83" i="54" l="1"/>
  <c r="F83" i="54" s="1"/>
  <c r="H100" i="43"/>
  <c r="D101" i="43" s="1"/>
  <c r="E88" i="46"/>
  <c r="F88" i="46" s="1"/>
  <c r="H88" i="46" s="1"/>
  <c r="D89" i="46" s="1"/>
  <c r="H83" i="54" l="1"/>
  <c r="D84" i="54" s="1"/>
  <c r="G101" i="43"/>
  <c r="F101" i="43" s="1"/>
  <c r="E89" i="46"/>
  <c r="G89" i="46"/>
  <c r="G84" i="54" l="1"/>
  <c r="F84" i="54" s="1"/>
  <c r="F89" i="46"/>
  <c r="H89" i="46" s="1"/>
  <c r="D90" i="46" s="1"/>
  <c r="G90" i="46" s="1"/>
  <c r="H101" i="43"/>
  <c r="D102" i="43" s="1"/>
  <c r="G102" i="43" s="1"/>
  <c r="F102" i="43" s="1"/>
  <c r="H84" i="54" l="1"/>
  <c r="D85" i="54" s="1"/>
  <c r="E90" i="46"/>
  <c r="F90" i="46" s="1"/>
  <c r="H90" i="46" s="1"/>
  <c r="D91" i="46" s="1"/>
  <c r="E91" i="46" s="1"/>
  <c r="H102" i="43"/>
  <c r="D103" i="43" s="1"/>
  <c r="G91" i="46" l="1"/>
  <c r="F91" i="46" s="1"/>
  <c r="H91" i="46" s="1"/>
  <c r="D92" i="46" s="1"/>
  <c r="G92" i="46" s="1"/>
  <c r="G85" i="54"/>
  <c r="F85" i="54" s="1"/>
  <c r="G103" i="43"/>
  <c r="F103" i="43" s="1"/>
  <c r="H85" i="54" l="1"/>
  <c r="D86" i="54" s="1"/>
  <c r="H103" i="43"/>
  <c r="D104" i="43" s="1"/>
  <c r="G104" i="43" s="1"/>
  <c r="F104" i="43" s="1"/>
  <c r="E92" i="46"/>
  <c r="F92" i="46" s="1"/>
  <c r="H92" i="46" s="1"/>
  <c r="D93" i="46" s="1"/>
  <c r="E93" i="46" s="1"/>
  <c r="G86" i="54" l="1"/>
  <c r="F86" i="54" s="1"/>
  <c r="H104" i="43"/>
  <c r="D105" i="43" s="1"/>
  <c r="G105" i="43" s="1"/>
  <c r="F105" i="43" s="1"/>
  <c r="G93" i="46"/>
  <c r="F93" i="46" s="1"/>
  <c r="H93" i="46" s="1"/>
  <c r="D94" i="46" s="1"/>
  <c r="E94" i="46" s="1"/>
  <c r="H86" i="54" l="1"/>
  <c r="D87" i="54" s="1"/>
  <c r="G94" i="46"/>
  <c r="F94" i="46" s="1"/>
  <c r="H94" i="46" s="1"/>
  <c r="D95" i="46" s="1"/>
  <c r="E95" i="46" s="1"/>
  <c r="H105" i="43"/>
  <c r="D106" i="43" s="1"/>
  <c r="G106" i="43" s="1"/>
  <c r="F106" i="43" s="1"/>
  <c r="G87" i="54" l="1"/>
  <c r="F87" i="54" s="1"/>
  <c r="G95" i="46"/>
  <c r="F95" i="46" s="1"/>
  <c r="H95" i="46" s="1"/>
  <c r="D96" i="46" s="1"/>
  <c r="E96" i="46" s="1"/>
  <c r="H106" i="43"/>
  <c r="D107" i="43" s="1"/>
  <c r="H87" i="54" l="1"/>
  <c r="D88" i="54" s="1"/>
  <c r="G96" i="46"/>
  <c r="F96" i="46" s="1"/>
  <c r="H96" i="46" s="1"/>
  <c r="D97" i="46" s="1"/>
  <c r="G107" i="43"/>
  <c r="F107" i="43" s="1"/>
  <c r="G88" i="54" l="1"/>
  <c r="F88" i="54" s="1"/>
  <c r="H107" i="43"/>
  <c r="D108" i="43" s="1"/>
  <c r="G108" i="43" s="1"/>
  <c r="F108" i="43" s="1"/>
  <c r="E97" i="46"/>
  <c r="G97" i="46"/>
  <c r="H88" i="54" l="1"/>
  <c r="D89" i="54" s="1"/>
  <c r="H108" i="43"/>
  <c r="D109" i="43" s="1"/>
  <c r="F97" i="46"/>
  <c r="H97" i="46" s="1"/>
  <c r="D98" i="46" s="1"/>
  <c r="G89" i="54" l="1"/>
  <c r="F89" i="54" s="1"/>
  <c r="G109" i="43"/>
  <c r="F109" i="43" s="1"/>
  <c r="G98" i="46"/>
  <c r="E98" i="46"/>
  <c r="H89" i="54" l="1"/>
  <c r="D90" i="54" s="1"/>
  <c r="F98" i="46"/>
  <c r="H98" i="46" s="1"/>
  <c r="D99" i="46" s="1"/>
  <c r="G99" i="46" s="1"/>
  <c r="H109" i="43"/>
  <c r="D110" i="43" s="1"/>
  <c r="G90" i="54" l="1"/>
  <c r="F90" i="54" s="1"/>
  <c r="E99" i="46"/>
  <c r="F99" i="46" s="1"/>
  <c r="H99" i="46" s="1"/>
  <c r="D100" i="46" s="1"/>
  <c r="E100" i="46" s="1"/>
  <c r="G110" i="43"/>
  <c r="F110" i="43" s="1"/>
  <c r="H90" i="54" l="1"/>
  <c r="D91" i="54" s="1"/>
  <c r="H110" i="43"/>
  <c r="D111" i="43" s="1"/>
  <c r="G100" i="46"/>
  <c r="F100" i="46" s="1"/>
  <c r="H100" i="46" s="1"/>
  <c r="D101" i="46" s="1"/>
  <c r="G91" i="54" l="1"/>
  <c r="F91" i="54" s="1"/>
  <c r="G111" i="43"/>
  <c r="F111" i="43" s="1"/>
  <c r="E101" i="46"/>
  <c r="G101" i="46"/>
  <c r="H91" i="54" l="1"/>
  <c r="D92" i="54" s="1"/>
  <c r="H111" i="43"/>
  <c r="D112" i="43" s="1"/>
  <c r="G112" i="43" s="1"/>
  <c r="F112" i="43" s="1"/>
  <c r="F101" i="46"/>
  <c r="H101" i="46" s="1"/>
  <c r="D102" i="46" s="1"/>
  <c r="G92" i="54" l="1"/>
  <c r="F92" i="54" s="1"/>
  <c r="H112" i="43"/>
  <c r="D113" i="43" s="1"/>
  <c r="G102" i="46"/>
  <c r="E102" i="46"/>
  <c r="H92" i="54" l="1"/>
  <c r="D93" i="54" s="1"/>
  <c r="G113" i="43"/>
  <c r="F113" i="43" s="1"/>
  <c r="F102" i="46"/>
  <c r="H102" i="46" s="1"/>
  <c r="D103" i="46" s="1"/>
  <c r="G103" i="46" s="1"/>
  <c r="G93" i="54" l="1"/>
  <c r="F93" i="54" s="1"/>
  <c r="H113" i="43"/>
  <c r="D114" i="43" s="1"/>
  <c r="E103" i="46"/>
  <c r="F103" i="46" s="1"/>
  <c r="H103" i="46" s="1"/>
  <c r="D104" i="46" s="1"/>
  <c r="G104" i="46" s="1"/>
  <c r="H93" i="54" l="1"/>
  <c r="D94" i="54" s="1"/>
  <c r="G114" i="43"/>
  <c r="F114" i="43" s="1"/>
  <c r="E104" i="46"/>
  <c r="F104" i="46" s="1"/>
  <c r="H104" i="46" s="1"/>
  <c r="D105" i="46" s="1"/>
  <c r="G105" i="46" s="1"/>
  <c r="G94" i="54" l="1"/>
  <c r="F94" i="54" s="1"/>
  <c r="H114" i="43"/>
  <c r="D115" i="43" s="1"/>
  <c r="E105" i="46"/>
  <c r="F105" i="46" s="1"/>
  <c r="H105" i="46" s="1"/>
  <c r="D106" i="46" s="1"/>
  <c r="H94" i="54" l="1"/>
  <c r="D95" i="54" s="1"/>
  <c r="G115" i="43"/>
  <c r="F115" i="43" s="1"/>
  <c r="G106" i="46"/>
  <c r="E106" i="46"/>
  <c r="G95" i="54" l="1"/>
  <c r="F95" i="54" s="1"/>
  <c r="H115" i="43"/>
  <c r="D116" i="43" s="1"/>
  <c r="F106" i="46"/>
  <c r="H106" i="46" s="1"/>
  <c r="D107" i="46" s="1"/>
  <c r="E107" i="46" s="1"/>
  <c r="H95" i="54" l="1"/>
  <c r="D96" i="54" s="1"/>
  <c r="G116" i="43"/>
  <c r="F116" i="43" s="1"/>
  <c r="G107" i="46"/>
  <c r="F107" i="46" s="1"/>
  <c r="H107" i="46" s="1"/>
  <c r="D108" i="46" s="1"/>
  <c r="E108" i="46" s="1"/>
  <c r="G96" i="54" l="1"/>
  <c r="F96" i="54" s="1"/>
  <c r="H116" i="43"/>
  <c r="D117" i="43" s="1"/>
  <c r="G108" i="46"/>
  <c r="F108" i="46" s="1"/>
  <c r="H108" i="46" s="1"/>
  <c r="D109" i="46" s="1"/>
  <c r="E109" i="46" s="1"/>
  <c r="H96" i="54" l="1"/>
  <c r="D97" i="54" s="1"/>
  <c r="G117" i="43"/>
  <c r="F117" i="43" s="1"/>
  <c r="G109" i="46"/>
  <c r="F109" i="46" s="1"/>
  <c r="H109" i="46" s="1"/>
  <c r="D110" i="46" s="1"/>
  <c r="G97" i="54" l="1"/>
  <c r="F97" i="54" s="1"/>
  <c r="H117" i="43"/>
  <c r="D118" i="43" s="1"/>
  <c r="E110" i="46"/>
  <c r="G110" i="46"/>
  <c r="H97" i="54" l="1"/>
  <c r="D98" i="54" s="1"/>
  <c r="G118" i="43"/>
  <c r="F118" i="43" s="1"/>
  <c r="F110" i="46"/>
  <c r="H110" i="46" s="1"/>
  <c r="D111" i="46" s="1"/>
  <c r="G111" i="46" s="1"/>
  <c r="G98" i="54" l="1"/>
  <c r="F98" i="54" s="1"/>
  <c r="H118" i="43"/>
  <c r="D119" i="43" s="1"/>
  <c r="E111" i="46"/>
  <c r="F111" i="46" s="1"/>
  <c r="H111" i="46" s="1"/>
  <c r="D112" i="46" s="1"/>
  <c r="E112" i="46" s="1"/>
  <c r="H98" i="54" l="1"/>
  <c r="D99" i="54" s="1"/>
  <c r="G119" i="43"/>
  <c r="F119" i="43" s="1"/>
  <c r="G112" i="46"/>
  <c r="F112" i="46" s="1"/>
  <c r="H112" i="46" s="1"/>
  <c r="D113" i="46" s="1"/>
  <c r="E113" i="46" s="1"/>
  <c r="G99" i="54" l="1"/>
  <c r="F99" i="54" s="1"/>
  <c r="H119" i="43"/>
  <c r="D120" i="43" s="1"/>
  <c r="G120" i="43" s="1"/>
  <c r="F120" i="43" s="1"/>
  <c r="G113" i="46"/>
  <c r="F113" i="46" s="1"/>
  <c r="H113" i="46" s="1"/>
  <c r="D114" i="46" s="1"/>
  <c r="H99" i="54" l="1"/>
  <c r="D100" i="54" s="1"/>
  <c r="H120" i="43"/>
  <c r="D121" i="43" s="1"/>
  <c r="G121" i="43" s="1"/>
  <c r="F121" i="43" s="1"/>
  <c r="E114" i="46"/>
  <c r="G114" i="46"/>
  <c r="G100" i="54" l="1"/>
  <c r="F100" i="54" s="1"/>
  <c r="H121" i="43"/>
  <c r="D122" i="43" s="1"/>
  <c r="G122" i="43" s="1"/>
  <c r="F122" i="43" s="1"/>
  <c r="F114" i="46"/>
  <c r="H114" i="46" s="1"/>
  <c r="D115" i="46" s="1"/>
  <c r="G115" i="46" s="1"/>
  <c r="H100" i="54" l="1"/>
  <c r="D101" i="54" s="1"/>
  <c r="G101" i="54" s="1"/>
  <c r="F101" i="54" s="1"/>
  <c r="H122" i="43"/>
  <c r="D123" i="43" s="1"/>
  <c r="E115" i="46"/>
  <c r="F115" i="46" s="1"/>
  <c r="H115" i="46" s="1"/>
  <c r="D116" i="46" s="1"/>
  <c r="H101" i="54" l="1"/>
  <c r="D102" i="54" s="1"/>
  <c r="G123" i="43"/>
  <c r="F123" i="43" s="1"/>
  <c r="E116" i="46"/>
  <c r="G116" i="46"/>
  <c r="G102" i="54" l="1"/>
  <c r="F102" i="54" s="1"/>
  <c r="H123" i="43"/>
  <c r="D124" i="43" s="1"/>
  <c r="F116" i="46"/>
  <c r="H116" i="46" s="1"/>
  <c r="D117" i="46" s="1"/>
  <c r="E117" i="46" s="1"/>
  <c r="H102" i="54" l="1"/>
  <c r="D103" i="54" s="1"/>
  <c r="G117" i="46"/>
  <c r="F117" i="46" s="1"/>
  <c r="H117" i="46" s="1"/>
  <c r="D118" i="46" s="1"/>
  <c r="G124" i="43"/>
  <c r="F124" i="43" s="1"/>
  <c r="G103" i="54" l="1"/>
  <c r="F103" i="54" s="1"/>
  <c r="H124" i="43"/>
  <c r="D125" i="43" s="1"/>
  <c r="G118" i="46"/>
  <c r="E118" i="46"/>
  <c r="H103" i="54" l="1"/>
  <c r="D104" i="54" s="1"/>
  <c r="G125" i="43"/>
  <c r="F125" i="43" s="1"/>
  <c r="F118" i="46"/>
  <c r="H118" i="46" s="1"/>
  <c r="D119" i="46" s="1"/>
  <c r="G119" i="46" s="1"/>
  <c r="G104" i="54" l="1"/>
  <c r="F104" i="54" s="1"/>
  <c r="H125" i="43"/>
  <c r="D126" i="43" s="1"/>
  <c r="G126" i="43" s="1"/>
  <c r="F126" i="43" s="1"/>
  <c r="E119" i="46"/>
  <c r="F119" i="46" s="1"/>
  <c r="H119" i="46" s="1"/>
  <c r="D120" i="46" s="1"/>
  <c r="G120" i="46" s="1"/>
  <c r="H104" i="54" l="1"/>
  <c r="D105" i="54" s="1"/>
  <c r="H126" i="43"/>
  <c r="D127" i="43" s="1"/>
  <c r="G127" i="43" s="1"/>
  <c r="E120" i="46"/>
  <c r="F120" i="46" s="1"/>
  <c r="H120" i="46" s="1"/>
  <c r="D121" i="46" s="1"/>
  <c r="E121" i="46" s="1"/>
  <c r="G105" i="54" l="1"/>
  <c r="F105" i="54" s="1"/>
  <c r="F127" i="43"/>
  <c r="H127" i="43"/>
  <c r="D128" i="43" s="1"/>
  <c r="G128" i="43" s="1"/>
  <c r="F128" i="43" s="1"/>
  <c r="G121" i="46"/>
  <c r="F121" i="46" s="1"/>
  <c r="H121" i="46" s="1"/>
  <c r="D122" i="46" s="1"/>
  <c r="H105" i="54" l="1"/>
  <c r="D106" i="54" s="1"/>
  <c r="H128" i="43"/>
  <c r="G122" i="46"/>
  <c r="E122" i="46"/>
  <c r="G106" i="54" l="1"/>
  <c r="F106" i="54" s="1"/>
  <c r="F122" i="46"/>
  <c r="H122" i="46" s="1"/>
  <c r="D123" i="46" s="1"/>
  <c r="G123" i="46" s="1"/>
  <c r="H106" i="54" l="1"/>
  <c r="D107" i="54" s="1"/>
  <c r="E123" i="46"/>
  <c r="F123" i="46" s="1"/>
  <c r="H123" i="46" s="1"/>
  <c r="D124" i="46" s="1"/>
  <c r="G124" i="46" s="1"/>
  <c r="G107" i="54" l="1"/>
  <c r="F107" i="54" s="1"/>
  <c r="E124" i="46"/>
  <c r="F124" i="46" s="1"/>
  <c r="H124" i="46" s="1"/>
  <c r="D125" i="46" s="1"/>
  <c r="E125" i="46" s="1"/>
  <c r="H107" i="54" l="1"/>
  <c r="D108" i="54" s="1"/>
  <c r="G125" i="46"/>
  <c r="F125" i="46" s="1"/>
  <c r="H125" i="46" s="1"/>
  <c r="D126" i="46" s="1"/>
  <c r="G108" i="54" l="1"/>
  <c r="F108" i="54" s="1"/>
  <c r="E126" i="46"/>
  <c r="G126" i="46"/>
  <c r="H108" i="54" l="1"/>
  <c r="D109" i="54" s="1"/>
  <c r="F126" i="46"/>
  <c r="H126" i="46" s="1"/>
  <c r="D127" i="46" s="1"/>
  <c r="G109" i="54" l="1"/>
  <c r="F109" i="54" s="1"/>
  <c r="G127" i="46"/>
  <c r="E127" i="46"/>
  <c r="F127" i="46" s="1"/>
  <c r="H127" i="46" s="1"/>
  <c r="D128" i="46" s="1"/>
  <c r="H109" i="54" l="1"/>
  <c r="D110" i="54" s="1"/>
  <c r="G128" i="46"/>
  <c r="E128" i="46"/>
  <c r="G110" i="54" l="1"/>
  <c r="F110" i="54" s="1"/>
  <c r="F128" i="46"/>
  <c r="H128" i="46" s="1"/>
  <c r="D129" i="46" s="1"/>
  <c r="E129" i="46" s="1"/>
  <c r="H110" i="54" l="1"/>
  <c r="D111" i="54" s="1"/>
  <c r="G129" i="46"/>
  <c r="F129" i="46" s="1"/>
  <c r="H129" i="46" s="1"/>
  <c r="D130" i="46" s="1"/>
  <c r="G111" i="54" l="1"/>
  <c r="F111" i="54" s="1"/>
  <c r="E130" i="46"/>
  <c r="G130" i="46"/>
  <c r="H111" i="54" l="1"/>
  <c r="D112" i="54" s="1"/>
  <c r="F130" i="46"/>
  <c r="H130" i="46" s="1"/>
  <c r="D131" i="46" s="1"/>
  <c r="G112" i="54" l="1"/>
  <c r="F112" i="54" s="1"/>
  <c r="G131" i="46"/>
  <c r="E131" i="46"/>
  <c r="H112" i="54" l="1"/>
  <c r="D113" i="54" s="1"/>
  <c r="F131" i="46"/>
  <c r="H131" i="46" s="1"/>
  <c r="D132" i="46" s="1"/>
  <c r="G113" i="54" l="1"/>
  <c r="F113" i="54" s="1"/>
  <c r="G132" i="46"/>
  <c r="E132" i="46"/>
  <c r="H113" i="54" l="1"/>
  <c r="D114" i="54" s="1"/>
  <c r="F132" i="46"/>
  <c r="H132" i="46" s="1"/>
  <c r="D133" i="46" s="1"/>
  <c r="G133" i="46" s="1"/>
  <c r="G114" i="54" l="1"/>
  <c r="F114" i="54" s="1"/>
  <c r="E133" i="46"/>
  <c r="F133" i="46" s="1"/>
  <c r="H133" i="46" s="1"/>
  <c r="D134" i="46" s="1"/>
  <c r="H114" i="54" l="1"/>
  <c r="D115" i="54" s="1"/>
  <c r="E134" i="46"/>
  <c r="G134" i="46"/>
  <c r="G115" i="54" l="1"/>
  <c r="F115" i="54" s="1"/>
  <c r="F134" i="46"/>
  <c r="H134" i="46" s="1"/>
  <c r="D135" i="46" s="1"/>
  <c r="H115" i="54" l="1"/>
  <c r="D116" i="54" s="1"/>
  <c r="G135" i="46"/>
  <c r="E135" i="46"/>
  <c r="G116" i="54" l="1"/>
  <c r="F116" i="54" s="1"/>
  <c r="F135" i="46"/>
  <c r="H135" i="46" s="1"/>
  <c r="D136" i="46" s="1"/>
  <c r="H116" i="54" l="1"/>
  <c r="D117" i="54" s="1"/>
  <c r="G136" i="46"/>
  <c r="E136" i="46"/>
  <c r="G117" i="54" l="1"/>
  <c r="F117" i="54" s="1"/>
  <c r="F136" i="46"/>
  <c r="H136" i="46" s="1"/>
  <c r="D137" i="46" s="1"/>
  <c r="G137" i="46" s="1"/>
  <c r="H117" i="54" l="1"/>
  <c r="D118" i="54" s="1"/>
  <c r="E137" i="46"/>
  <c r="F137" i="46" s="1"/>
  <c r="H137" i="46" s="1"/>
  <c r="D138" i="46" s="1"/>
  <c r="G118" i="54" l="1"/>
  <c r="F118" i="54" s="1"/>
  <c r="E138" i="46"/>
  <c r="G138" i="46"/>
  <c r="H118" i="54" l="1"/>
  <c r="D119" i="54" s="1"/>
  <c r="F138" i="46"/>
  <c r="H138" i="46" s="1"/>
  <c r="D139" i="46" s="1"/>
  <c r="G119" i="54" l="1"/>
  <c r="F119" i="54" s="1"/>
  <c r="G139" i="46"/>
  <c r="E139" i="46"/>
  <c r="H119" i="54" l="1"/>
  <c r="D120" i="54" s="1"/>
  <c r="F139" i="46"/>
  <c r="H139" i="46" s="1"/>
  <c r="D140" i="46" s="1"/>
  <c r="G120" i="54" l="1"/>
  <c r="F120" i="54" s="1"/>
  <c r="G140" i="46"/>
  <c r="E140" i="46"/>
  <c r="H120" i="54" l="1"/>
  <c r="D121" i="54" s="1"/>
  <c r="F140" i="46"/>
  <c r="H140" i="46" s="1"/>
  <c r="D141" i="46" s="1"/>
  <c r="E141" i="46" s="1"/>
  <c r="G121" i="54" l="1"/>
  <c r="F121" i="54" s="1"/>
  <c r="G141" i="46"/>
  <c r="F141" i="46" s="1"/>
  <c r="H141" i="46" s="1"/>
  <c r="D142" i="46" s="1"/>
  <c r="H121" i="54" l="1"/>
  <c r="D122" i="54" s="1"/>
  <c r="E142" i="46"/>
  <c r="G142" i="46"/>
  <c r="G122" i="54" l="1"/>
  <c r="F122" i="54" s="1"/>
  <c r="F142" i="46"/>
  <c r="H142" i="46" s="1"/>
  <c r="D143" i="46" s="1"/>
  <c r="H122" i="54" l="1"/>
  <c r="D123" i="54" s="1"/>
  <c r="G143" i="46"/>
  <c r="E143" i="46"/>
  <c r="G123" i="54" l="1"/>
  <c r="F123" i="54" s="1"/>
  <c r="F143" i="46"/>
  <c r="H143" i="46" s="1"/>
  <c r="D144" i="46" s="1"/>
  <c r="G144" i="46" s="1"/>
  <c r="H123" i="54" l="1"/>
  <c r="D124" i="54" s="1"/>
  <c r="E144" i="46"/>
  <c r="F144" i="46" s="1"/>
  <c r="H144" i="46" s="1"/>
  <c r="D145" i="46" s="1"/>
  <c r="E145" i="46" s="1"/>
  <c r="G124" i="54" l="1"/>
  <c r="F124" i="54" s="1"/>
  <c r="G145" i="46"/>
  <c r="F145" i="46" s="1"/>
  <c r="H145" i="46" s="1"/>
  <c r="D146" i="46" s="1"/>
  <c r="H124" i="54" l="1"/>
  <c r="D125" i="54" s="1"/>
  <c r="E146" i="46"/>
  <c r="G146" i="46"/>
  <c r="G125" i="54" l="1"/>
  <c r="F125" i="54" s="1"/>
  <c r="F146" i="46"/>
  <c r="H146" i="46" s="1"/>
  <c r="D147" i="46" s="1"/>
  <c r="H125" i="54" l="1"/>
  <c r="D126" i="54" s="1"/>
  <c r="G147" i="46"/>
  <c r="E147" i="46"/>
  <c r="G126" i="54" l="1"/>
  <c r="F126" i="54" s="1"/>
  <c r="F147" i="46"/>
  <c r="H147" i="46" s="1"/>
  <c r="D148" i="46" s="1"/>
  <c r="H126" i="54" l="1"/>
  <c r="D127" i="54" s="1"/>
  <c r="G148" i="46"/>
  <c r="E148" i="46"/>
  <c r="G127" i="54" l="1"/>
  <c r="F127" i="54" s="1"/>
  <c r="F148" i="46"/>
  <c r="H148" i="46" s="1"/>
  <c r="D149" i="46" s="1"/>
  <c r="G149" i="46" s="1"/>
  <c r="H127" i="54" l="1"/>
  <c r="D128" i="54" s="1"/>
  <c r="E149" i="46"/>
  <c r="F149" i="46" s="1"/>
  <c r="H149" i="46" s="1"/>
  <c r="D150" i="46" s="1"/>
  <c r="G128" i="54" l="1"/>
  <c r="F128" i="54" s="1"/>
  <c r="E150" i="46"/>
  <c r="G150" i="46"/>
  <c r="H128" i="54" l="1"/>
  <c r="F150" i="46"/>
  <c r="H150" i="46" s="1"/>
  <c r="D151" i="46" s="1"/>
  <c r="E151" i="46" l="1"/>
  <c r="G151" i="46"/>
  <c r="F151" i="46" l="1"/>
  <c r="H151" i="46" s="1"/>
  <c r="D152" i="46" s="1"/>
  <c r="G152" i="46" l="1"/>
  <c r="E152" i="46"/>
  <c r="F152" i="46" l="1"/>
  <c r="H152" i="46" s="1"/>
  <c r="D153" i="46" s="1"/>
  <c r="E153" i="46" s="1"/>
  <c r="G153" i="46" l="1"/>
  <c r="F153" i="46" s="1"/>
  <c r="H153" i="46" s="1"/>
  <c r="D154" i="46" s="1"/>
  <c r="E154" i="46" l="1"/>
  <c r="G154" i="46"/>
  <c r="F154" i="46" l="1"/>
  <c r="H154" i="46" s="1"/>
  <c r="D155" i="46" s="1"/>
  <c r="E155" i="46" l="1"/>
  <c r="G155" i="46"/>
  <c r="F155" i="46" l="1"/>
  <c r="H155" i="46" s="1"/>
  <c r="D156" i="46" s="1"/>
  <c r="E156" i="46" l="1"/>
  <c r="G156" i="46"/>
  <c r="F156" i="46" l="1"/>
  <c r="H156" i="46" s="1"/>
  <c r="D157" i="46" s="1"/>
  <c r="E157" i="46" l="1"/>
  <c r="G157" i="46"/>
  <c r="F157" i="46" l="1"/>
  <c r="H157" i="46" s="1"/>
  <c r="D158" i="46" s="1"/>
  <c r="E158" i="46" s="1"/>
  <c r="G158" i="46" l="1"/>
  <c r="F158" i="46" s="1"/>
  <c r="H158" i="46" s="1"/>
  <c r="D159" i="46" s="1"/>
  <c r="G159" i="46" l="1"/>
  <c r="E159" i="46"/>
  <c r="F159" i="46" l="1"/>
  <c r="H159" i="46" s="1"/>
  <c r="D160" i="46" s="1"/>
  <c r="E160" i="46" s="1"/>
  <c r="G160" i="46" l="1"/>
  <c r="F160" i="46" s="1"/>
  <c r="H160" i="46" s="1"/>
  <c r="D161" i="46" s="1"/>
  <c r="E161" i="46" l="1"/>
  <c r="G161" i="46"/>
  <c r="F161" i="46" l="1"/>
  <c r="H161" i="46" s="1"/>
  <c r="D162" i="46" s="1"/>
  <c r="G162" i="46" l="1"/>
  <c r="E162" i="46"/>
  <c r="F162" i="46" l="1"/>
  <c r="H162" i="46" s="1"/>
  <c r="D163" i="46" s="1"/>
  <c r="E163" i="46" s="1"/>
  <c r="G163" i="46" l="1"/>
  <c r="F163" i="46" s="1"/>
  <c r="H163" i="46" s="1"/>
  <c r="D164" i="46" s="1"/>
  <c r="E164" i="46" s="1"/>
  <c r="G164" i="46" l="1"/>
  <c r="F164" i="46" s="1"/>
  <c r="H164" i="46" s="1"/>
  <c r="D165" i="46" s="1"/>
  <c r="E165" i="46" l="1"/>
  <c r="G165" i="46"/>
  <c r="F165" i="46" l="1"/>
  <c r="H165" i="46" s="1"/>
  <c r="D166" i="46" s="1"/>
  <c r="G166" i="46" l="1"/>
  <c r="E166" i="46"/>
  <c r="F166" i="46" l="1"/>
  <c r="H166" i="46" s="1"/>
  <c r="D167" i="46" s="1"/>
  <c r="E167" i="46" s="1"/>
  <c r="G167" i="46" l="1"/>
  <c r="F167" i="46" s="1"/>
  <c r="H167" i="46" s="1"/>
  <c r="D168" i="46" s="1"/>
  <c r="E168" i="46" s="1"/>
  <c r="G168" i="46" l="1"/>
  <c r="F168" i="46" s="1"/>
  <c r="H168" i="46" s="1"/>
  <c r="D169" i="46" s="1"/>
  <c r="E169" i="46" l="1"/>
  <c r="G169" i="46"/>
  <c r="F169" i="46" l="1"/>
  <c r="H169" i="46" s="1"/>
  <c r="D170" i="46" s="1"/>
  <c r="G170" i="46" l="1"/>
  <c r="E170" i="46"/>
  <c r="F170" i="46" l="1"/>
  <c r="H170" i="46" s="1"/>
  <c r="D171" i="46" s="1"/>
  <c r="G171" i="46" s="1"/>
  <c r="E171" i="46" l="1"/>
  <c r="F171" i="46" s="1"/>
  <c r="H171" i="46" s="1"/>
  <c r="D172" i="46" s="1"/>
  <c r="E172" i="46" s="1"/>
  <c r="G172" i="46" l="1"/>
  <c r="F172" i="46" s="1"/>
  <c r="H172" i="46" s="1"/>
  <c r="D173" i="46" s="1"/>
  <c r="E173" i="46" l="1"/>
  <c r="G173" i="46"/>
  <c r="F173" i="46" l="1"/>
  <c r="H173" i="46" s="1"/>
  <c r="D174" i="46" s="1"/>
  <c r="G174" i="46" l="1"/>
  <c r="E174" i="46"/>
  <c r="F174" i="46" l="1"/>
  <c r="H174" i="46" s="1"/>
  <c r="D175" i="46" s="1"/>
  <c r="G175" i="46" s="1"/>
  <c r="E175" i="46" l="1"/>
  <c r="F175" i="46" s="1"/>
  <c r="H175" i="46" s="1"/>
  <c r="D176" i="46" s="1"/>
  <c r="G176" i="46" s="1"/>
  <c r="E176" i="46" l="1"/>
  <c r="F176" i="46" s="1"/>
  <c r="H176" i="46" s="1"/>
  <c r="D177" i="46" s="1"/>
  <c r="G177" i="46" s="1"/>
  <c r="E177" i="46" l="1"/>
  <c r="F177" i="46" s="1"/>
  <c r="H177" i="46" s="1"/>
  <c r="D178" i="46" s="1"/>
  <c r="E178" i="46" s="1"/>
  <c r="G178" i="46" l="1"/>
  <c r="F178" i="46" s="1"/>
  <c r="H178" i="46" s="1"/>
  <c r="D179" i="46" s="1"/>
  <c r="E179" i="46" s="1"/>
  <c r="G179" i="46" l="1"/>
  <c r="F179" i="46" s="1"/>
  <c r="H179" i="46" s="1"/>
  <c r="D180" i="46" s="1"/>
  <c r="G180" i="46" l="1"/>
  <c r="E180" i="46"/>
  <c r="F180" i="46" l="1"/>
  <c r="H180" i="46" s="1"/>
  <c r="D181" i="46" s="1"/>
  <c r="G181" i="46" l="1"/>
  <c r="E181" i="46"/>
  <c r="F181" i="46" l="1"/>
  <c r="H181" i="46" s="1"/>
  <c r="D182" i="46" s="1"/>
  <c r="E182" i="46" s="1"/>
  <c r="G182" i="46" l="1"/>
  <c r="F182" i="46" s="1"/>
  <c r="H182" i="46" s="1"/>
  <c r="D183" i="46" s="1"/>
  <c r="E183" i="46" s="1"/>
  <c r="G183" i="46" l="1"/>
  <c r="F183" i="46" s="1"/>
  <c r="H183" i="46" s="1"/>
  <c r="D184" i="46" s="1"/>
  <c r="E184" i="46" l="1"/>
  <c r="G184" i="46"/>
  <c r="F184" i="46" l="1"/>
  <c r="H184" i="46" s="1"/>
  <c r="D185" i="46" s="1"/>
  <c r="G185" i="46" l="1"/>
  <c r="E185" i="46"/>
  <c r="F185" i="46" l="1"/>
  <c r="H185" i="46" s="1"/>
  <c r="D186" i="46" s="1"/>
  <c r="G186" i="46" s="1"/>
  <c r="E186" i="46"/>
  <c r="F186" i="46" l="1"/>
  <c r="H186" i="46" s="1"/>
  <c r="D187" i="46" s="1"/>
  <c r="E187" i="46" l="1"/>
  <c r="G187" i="46"/>
  <c r="F187" i="46" l="1"/>
  <c r="H187" i="46" s="1"/>
  <c r="D188" i="46" s="1"/>
  <c r="E188" i="46" l="1"/>
  <c r="G188" i="46"/>
  <c r="F188" i="46" l="1"/>
  <c r="H188" i="46" s="1"/>
  <c r="D189" i="46" s="1"/>
  <c r="G189" i="46" l="1"/>
  <c r="E189" i="46"/>
  <c r="F189" i="46" l="1"/>
  <c r="H189" i="46" s="1"/>
  <c r="D190" i="46" s="1"/>
  <c r="G190" i="46" s="1"/>
  <c r="E190" i="46" l="1"/>
  <c r="F190" i="46" s="1"/>
  <c r="H190" i="46" s="1"/>
  <c r="D191" i="46" s="1"/>
  <c r="G191" i="46" s="1"/>
  <c r="E191" i="46" l="1"/>
  <c r="F191" i="46" s="1"/>
  <c r="H191" i="46" s="1"/>
  <c r="D192" i="46" s="1"/>
  <c r="G192" i="46" l="1"/>
  <c r="E192" i="46"/>
  <c r="F192" i="46" l="1"/>
  <c r="H192" i="46" s="1"/>
  <c r="D193" i="46" s="1"/>
  <c r="G193" i="46" s="1"/>
  <c r="E193" i="46" l="1"/>
  <c r="F193" i="46" s="1"/>
  <c r="H193" i="46" s="1"/>
  <c r="D194" i="46" s="1"/>
  <c r="E194" i="46" s="1"/>
  <c r="G194" i="46" l="1"/>
  <c r="F194" i="46" s="1"/>
  <c r="H194" i="46" s="1"/>
  <c r="D195" i="46" s="1"/>
  <c r="E195" i="46" l="1"/>
  <c r="G195" i="46"/>
  <c r="F195" i="46" l="1"/>
  <c r="H195" i="46" s="1"/>
  <c r="D196" i="46" s="1"/>
  <c r="E196" i="46" l="1"/>
  <c r="G196" i="46"/>
  <c r="F196" i="46" l="1"/>
  <c r="H196" i="46" s="1"/>
  <c r="D197" i="46" s="1"/>
  <c r="G197" i="46" l="1"/>
  <c r="E197" i="46"/>
  <c r="F197" i="46" l="1"/>
  <c r="H197" i="46" s="1"/>
  <c r="D198" i="46" s="1"/>
  <c r="G198" i="46" s="1"/>
  <c r="E198" i="46" l="1"/>
  <c r="F198" i="46" s="1"/>
  <c r="H198" i="46" s="1"/>
  <c r="D199" i="46" s="1"/>
  <c r="E199" i="46" l="1"/>
  <c r="G199" i="46"/>
  <c r="F199" i="46" l="1"/>
  <c r="H199" i="46" s="1"/>
  <c r="D200" i="46" s="1"/>
  <c r="G200" i="46" l="1"/>
  <c r="E200" i="46"/>
  <c r="F200" i="46" l="1"/>
  <c r="H200" i="46" s="1"/>
  <c r="D201" i="46" s="1"/>
  <c r="G201" i="46" s="1"/>
  <c r="E201" i="46" l="1"/>
  <c r="F201" i="46" s="1"/>
  <c r="H201" i="46" s="1"/>
  <c r="D202" i="46" s="1"/>
  <c r="G202" i="46" s="1"/>
  <c r="E202" i="46" l="1"/>
  <c r="F202" i="46" s="1"/>
  <c r="H202" i="46" s="1"/>
  <c r="D203" i="46" s="1"/>
  <c r="E203" i="46" l="1"/>
  <c r="G203" i="46"/>
  <c r="F203" i="46" l="1"/>
  <c r="H203" i="46" s="1"/>
  <c r="D204" i="46" s="1"/>
  <c r="E204" i="46" l="1"/>
  <c r="G204" i="46"/>
  <c r="F204" i="46" l="1"/>
  <c r="H204" i="46" s="1"/>
  <c r="D205" i="46" s="1"/>
  <c r="E205" i="46" l="1"/>
  <c r="G205" i="46"/>
  <c r="F205" i="46" l="1"/>
  <c r="H205" i="46" s="1"/>
  <c r="D206" i="46" s="1"/>
  <c r="E206" i="46" l="1"/>
  <c r="G206" i="46"/>
  <c r="F206" i="46" l="1"/>
  <c r="H206" i="46" s="1"/>
  <c r="D207" i="46" s="1"/>
  <c r="E207" i="46" l="1"/>
  <c r="G207" i="46"/>
  <c r="F207" i="46" l="1"/>
  <c r="H207" i="46" s="1"/>
  <c r="D208" i="46" s="1"/>
  <c r="E208" i="46" s="1"/>
  <c r="G208" i="46" l="1"/>
  <c r="F208" i="46" s="1"/>
  <c r="H208" i="46" s="1"/>
  <c r="D209" i="46" s="1"/>
  <c r="G209" i="46" l="1"/>
  <c r="E209" i="46"/>
  <c r="F209" i="46" l="1"/>
  <c r="H209" i="46" s="1"/>
  <c r="D210" i="46" s="1"/>
  <c r="E210" i="46" s="1"/>
  <c r="G210" i="46" l="1"/>
  <c r="F210" i="46"/>
  <c r="H210" i="46" s="1"/>
  <c r="D211" i="46" s="1"/>
  <c r="E211" i="46" s="1"/>
  <c r="G211" i="46" l="1"/>
  <c r="F211" i="46" s="1"/>
  <c r="H211" i="46" s="1"/>
  <c r="D212" i="46" s="1"/>
  <c r="E212" i="46" l="1"/>
  <c r="G212" i="46"/>
  <c r="F212" i="46" l="1"/>
  <c r="H212" i="46" s="1"/>
  <c r="D213" i="46" s="1"/>
  <c r="G213" i="46" l="1"/>
  <c r="E213" i="46"/>
  <c r="F213" i="46" l="1"/>
  <c r="H213" i="46" s="1"/>
  <c r="D214" i="46" s="1"/>
  <c r="G214" i="46" s="1"/>
  <c r="E214" i="46" l="1"/>
  <c r="F214" i="46" s="1"/>
  <c r="H214" i="46" s="1"/>
  <c r="D215" i="46" s="1"/>
  <c r="E215" i="46" l="1"/>
  <c r="G215" i="46"/>
  <c r="F215" i="46" l="1"/>
  <c r="H215" i="46" s="1"/>
  <c r="D216" i="46" s="1"/>
  <c r="E216" i="46" l="1"/>
  <c r="G216" i="46"/>
  <c r="F216" i="46" l="1"/>
  <c r="H216" i="46" s="1"/>
  <c r="D217" i="46" s="1"/>
  <c r="G217" i="46" l="1"/>
  <c r="E217" i="46"/>
  <c r="F217" i="46" l="1"/>
  <c r="H217" i="46" s="1"/>
  <c r="D218" i="46" s="1"/>
  <c r="G218" i="46" s="1"/>
  <c r="E218" i="46" l="1"/>
  <c r="F218" i="46"/>
  <c r="H218" i="46" s="1"/>
  <c r="D219" i="46" s="1"/>
  <c r="E219" i="46" s="1"/>
  <c r="G219" i="46" l="1"/>
  <c r="F219" i="46" s="1"/>
  <c r="H219" i="46" s="1"/>
  <c r="D220" i="46" s="1"/>
  <c r="E220" i="46" l="1"/>
  <c r="G220" i="46"/>
  <c r="F220" i="46" l="1"/>
  <c r="H220" i="46" s="1"/>
  <c r="D221" i="46" s="1"/>
  <c r="G221" i="46" l="1"/>
  <c r="E221" i="46"/>
  <c r="F221" i="46" l="1"/>
  <c r="H221" i="46" s="1"/>
  <c r="D222" i="46" s="1"/>
  <c r="G222" i="46"/>
  <c r="E222" i="46"/>
  <c r="F222" i="46" l="1"/>
  <c r="H222" i="46" s="1"/>
  <c r="D223" i="46" s="1"/>
  <c r="E223" i="46" l="1"/>
  <c r="G223" i="46"/>
  <c r="F223" i="46" l="1"/>
  <c r="H223" i="46" s="1"/>
  <c r="D224" i="46" s="1"/>
  <c r="E224" i="46" l="1"/>
  <c r="G224" i="46"/>
  <c r="F224" i="46" l="1"/>
  <c r="H224" i="46" s="1"/>
  <c r="D225" i="46" s="1"/>
  <c r="G225" i="46" l="1"/>
  <c r="E225" i="46"/>
  <c r="F225" i="46" l="1"/>
  <c r="H225" i="46" s="1"/>
  <c r="D226" i="46" s="1"/>
  <c r="E226" i="46" l="1"/>
  <c r="G226" i="46"/>
  <c r="F226" i="46" l="1"/>
  <c r="H226" i="46" s="1"/>
  <c r="D227" i="46" s="1"/>
  <c r="E227" i="46" l="1"/>
  <c r="G227" i="46"/>
  <c r="F227" i="46" l="1"/>
  <c r="H227" i="46" s="1"/>
  <c r="D228" i="46" s="1"/>
  <c r="E228" i="46" s="1"/>
  <c r="G228" i="46" l="1"/>
  <c r="F228" i="46" s="1"/>
  <c r="H228" i="46" s="1"/>
  <c r="D229" i="46" s="1"/>
  <c r="G229" i="46" s="1"/>
  <c r="E229" i="46" l="1"/>
  <c r="F229" i="46" s="1"/>
  <c r="H229" i="46" s="1"/>
  <c r="D230" i="46" s="1"/>
  <c r="E230" i="46" s="1"/>
  <c r="G230" i="46" l="1"/>
  <c r="F230" i="46" s="1"/>
  <c r="H230" i="46" s="1"/>
  <c r="D231" i="46" s="1"/>
  <c r="G231" i="46" l="1"/>
  <c r="E231" i="46"/>
  <c r="F231" i="46" l="1"/>
  <c r="H231" i="46" s="1"/>
  <c r="D232" i="46" s="1"/>
  <c r="G232" i="46" s="1"/>
  <c r="E232" i="46" l="1"/>
  <c r="F232" i="46" s="1"/>
  <c r="H232" i="46" s="1"/>
  <c r="D233" i="46" s="1"/>
  <c r="E233" i="46" s="1"/>
  <c r="G233" i="46" l="1"/>
  <c r="F233" i="46" s="1"/>
  <c r="H233" i="46" s="1"/>
  <c r="D234" i="46" s="1"/>
  <c r="E234" i="46" l="1"/>
  <c r="G234" i="46"/>
  <c r="F234" i="46" l="1"/>
  <c r="H234" i="46" s="1"/>
  <c r="D235" i="46" s="1"/>
  <c r="E235" i="46" l="1"/>
  <c r="G235" i="46"/>
  <c r="F235" i="46" l="1"/>
  <c r="H235" i="46" s="1"/>
  <c r="D236" i="46" s="1"/>
  <c r="E236" i="46" l="1"/>
  <c r="G236" i="46"/>
  <c r="F236" i="46" l="1"/>
  <c r="H236" i="46" s="1"/>
  <c r="D237" i="46" s="1"/>
  <c r="E237" i="46" l="1"/>
  <c r="G237" i="46"/>
  <c r="F237" i="46" l="1"/>
  <c r="H237" i="46" s="1"/>
  <c r="D238" i="46" s="1"/>
  <c r="E238" i="46" l="1"/>
  <c r="G238" i="46"/>
  <c r="F238" i="46" l="1"/>
  <c r="H238" i="46" s="1"/>
  <c r="D239" i="46" s="1"/>
  <c r="E239" i="46" l="1"/>
  <c r="G239" i="46"/>
  <c r="F239" i="46" l="1"/>
  <c r="H239" i="46" s="1"/>
  <c r="D240" i="46" s="1"/>
  <c r="E240" i="46" l="1"/>
  <c r="G240" i="46"/>
  <c r="F240" i="46" l="1"/>
  <c r="H240" i="46" s="1"/>
  <c r="D241" i="46" s="1"/>
  <c r="G241" i="46" l="1"/>
  <c r="E241" i="46"/>
  <c r="F241" i="46" l="1"/>
  <c r="H241" i="46" s="1"/>
  <c r="D242" i="46" s="1"/>
  <c r="G242" i="46" s="1"/>
  <c r="E242" i="46" l="1"/>
  <c r="F242" i="46" s="1"/>
  <c r="H242" i="46" s="1"/>
  <c r="D243" i="46" s="1"/>
  <c r="E243" i="46" l="1"/>
  <c r="G243" i="46"/>
  <c r="F243" i="46" l="1"/>
  <c r="H243" i="46" s="1"/>
  <c r="D244" i="46" s="1"/>
  <c r="G244" i="46" l="1"/>
  <c r="E244" i="46"/>
  <c r="F244" i="46" l="1"/>
  <c r="H244" i="46" s="1"/>
  <c r="D245" i="46" s="1"/>
  <c r="G245" i="46" s="1"/>
  <c r="E245" i="46" l="1"/>
  <c r="F245" i="46" s="1"/>
  <c r="H245" i="46" s="1"/>
  <c r="D246" i="46" s="1"/>
  <c r="G246" i="46" s="1"/>
  <c r="E246" i="46" l="1"/>
  <c r="F246" i="46" s="1"/>
  <c r="H246" i="46" s="1"/>
  <c r="D247" i="46" s="1"/>
  <c r="E247" i="46" l="1"/>
  <c r="G247" i="46"/>
  <c r="F247" i="46" l="1"/>
  <c r="H247" i="46" s="1"/>
  <c r="D248" i="46" s="1"/>
  <c r="G248" i="46" l="1"/>
  <c r="E248" i="46"/>
  <c r="F248" i="46" l="1"/>
  <c r="H248" i="46" s="1"/>
  <c r="D249" i="46" s="1"/>
  <c r="E249" i="46" s="1"/>
  <c r="G249" i="46" l="1"/>
  <c r="F249" i="46" s="1"/>
  <c r="H249" i="46" s="1"/>
  <c r="D250" i="46" s="1"/>
  <c r="G250" i="46" l="1"/>
  <c r="E250" i="46"/>
  <c r="F250" i="46" l="1"/>
  <c r="H250" i="46" s="1"/>
  <c r="D251" i="46" s="1"/>
  <c r="E251" i="46"/>
  <c r="G251" i="46"/>
  <c r="F251" i="46" l="1"/>
  <c r="H251" i="46" s="1"/>
  <c r="D252" i="46" s="1"/>
  <c r="E252" i="46" l="1"/>
  <c r="G252" i="46"/>
  <c r="F252" i="46" l="1"/>
  <c r="H252" i="46" s="1"/>
  <c r="D253" i="46" s="1"/>
  <c r="G253" i="46" l="1"/>
  <c r="E253" i="46"/>
  <c r="F253" i="46" l="1"/>
  <c r="H253" i="46" s="1"/>
  <c r="D254" i="46" s="1"/>
  <c r="E254" i="46" s="1"/>
  <c r="G254" i="46" l="1"/>
  <c r="F254" i="46" s="1"/>
  <c r="H254" i="46" s="1"/>
  <c r="D255" i="46" s="1"/>
  <c r="G255" i="46" s="1"/>
  <c r="E255" i="46" l="1"/>
  <c r="F255" i="46" s="1"/>
  <c r="H255" i="46" s="1"/>
  <c r="D256" i="46" s="1"/>
  <c r="E256" i="46" l="1"/>
  <c r="G256" i="46"/>
  <c r="F256" i="46" l="1"/>
  <c r="H256" i="46" s="1"/>
  <c r="D257" i="46" s="1"/>
  <c r="G257" i="46" l="1"/>
  <c r="E257" i="46"/>
  <c r="F257" i="46" l="1"/>
  <c r="H257" i="46" s="1"/>
  <c r="D258" i="46" s="1"/>
  <c r="G258" i="46" s="1"/>
  <c r="E258" i="46" l="1"/>
  <c r="F258" i="46" s="1"/>
  <c r="H258" i="46" s="1"/>
  <c r="D259" i="46" s="1"/>
  <c r="E259" i="46" l="1"/>
  <c r="G259" i="46"/>
  <c r="F259" i="46" l="1"/>
  <c r="H259" i="46" s="1"/>
  <c r="D260" i="46" s="1"/>
  <c r="E260" i="46" l="1"/>
  <c r="G260" i="46"/>
  <c r="F260" i="46" l="1"/>
  <c r="H260" i="46" s="1"/>
  <c r="D261" i="46" s="1"/>
  <c r="G261" i="46" s="1"/>
  <c r="E261" i="46" l="1"/>
  <c r="F261" i="46" s="1"/>
  <c r="H261" i="46" s="1"/>
  <c r="D262" i="46" s="1"/>
  <c r="G262" i="46" s="1"/>
  <c r="E262" i="46" l="1"/>
  <c r="F262" i="46" s="1"/>
  <c r="H262" i="46" s="1"/>
  <c r="D263" i="46" s="1"/>
  <c r="G263" i="46" s="1"/>
  <c r="E263" i="46" l="1"/>
  <c r="F263" i="46" s="1"/>
  <c r="H263" i="46" s="1"/>
  <c r="D264" i="46" s="1"/>
  <c r="G264" i="46" l="1"/>
  <c r="E264" i="46"/>
  <c r="F264" i="46" l="1"/>
  <c r="H264" i="46" s="1"/>
  <c r="D265" i="46" s="1"/>
  <c r="E265" i="46" s="1"/>
  <c r="G265" i="46" l="1"/>
  <c r="F265" i="46" s="1"/>
  <c r="H265" i="46" s="1"/>
  <c r="D266" i="46" s="1"/>
  <c r="G266" i="46" l="1"/>
  <c r="E266" i="46"/>
  <c r="F266" i="46" l="1"/>
  <c r="H266" i="46" s="1"/>
  <c r="D267" i="46" s="1"/>
  <c r="E267" i="46"/>
  <c r="G267" i="46"/>
  <c r="F267" i="46" l="1"/>
  <c r="H267" i="46" s="1"/>
  <c r="D268" i="46" s="1"/>
  <c r="E268" i="46" l="1"/>
  <c r="G268" i="46"/>
  <c r="F268" i="46" l="1"/>
  <c r="H268" i="46" s="1"/>
  <c r="D269" i="46" s="1"/>
  <c r="G269" i="46" l="1"/>
  <c r="E269" i="46"/>
  <c r="F269" i="46" l="1"/>
  <c r="H269" i="46" s="1"/>
  <c r="D270" i="46" s="1"/>
  <c r="G270" i="46" s="1"/>
  <c r="E270" i="46" l="1"/>
  <c r="F270" i="46" s="1"/>
  <c r="H270" i="46" s="1"/>
  <c r="D271" i="46" s="1"/>
  <c r="G271" i="46" s="1"/>
  <c r="E271" i="46" l="1"/>
  <c r="F271" i="46" s="1"/>
  <c r="H271" i="46" s="1"/>
  <c r="D272" i="46" s="1"/>
  <c r="E272" i="46" l="1"/>
  <c r="G272" i="46"/>
  <c r="F272" i="46" l="1"/>
  <c r="H272" i="46" s="1"/>
  <c r="D273" i="46" s="1"/>
  <c r="G273" i="46" l="1"/>
  <c r="E273" i="46"/>
  <c r="F273" i="46" l="1"/>
  <c r="H273" i="46" s="1"/>
  <c r="D274" i="46" s="1"/>
  <c r="G274" i="46" s="1"/>
  <c r="E274" i="46" l="1"/>
  <c r="F274" i="46" s="1"/>
  <c r="H274" i="46" s="1"/>
  <c r="D275" i="46" s="1"/>
  <c r="E275" i="46" l="1"/>
  <c r="G275" i="46"/>
  <c r="F275" i="46" l="1"/>
  <c r="H275" i="46" s="1"/>
  <c r="D276" i="46" s="1"/>
  <c r="G276" i="46" l="1"/>
  <c r="E276" i="46"/>
  <c r="F276" i="46" l="1"/>
  <c r="H276" i="46" s="1"/>
  <c r="D277" i="46" s="1"/>
  <c r="G277" i="46" s="1"/>
  <c r="E277" i="46" l="1"/>
  <c r="F277" i="46" s="1"/>
  <c r="H277" i="46" s="1"/>
  <c r="D278" i="46" s="1"/>
  <c r="G278" i="46" s="1"/>
  <c r="E278" i="46" l="1"/>
  <c r="F278" i="46" s="1"/>
  <c r="H278" i="46" s="1"/>
  <c r="D279" i="46" s="1"/>
  <c r="E279" i="46" l="1"/>
  <c r="G279" i="46"/>
  <c r="F279" i="46" l="1"/>
  <c r="H279" i="46" s="1"/>
  <c r="D280" i="46" s="1"/>
  <c r="G280" i="46" l="1"/>
  <c r="E280" i="46"/>
  <c r="F280" i="46" l="1"/>
  <c r="H280" i="46" s="1"/>
  <c r="D281" i="46" s="1"/>
  <c r="G281" i="46" s="1"/>
  <c r="E281" i="46" l="1"/>
  <c r="F281" i="46" s="1"/>
  <c r="H281" i="46" s="1"/>
  <c r="D282" i="46" s="1"/>
  <c r="G282" i="46" s="1"/>
  <c r="E282" i="46" l="1"/>
  <c r="F282" i="46" s="1"/>
  <c r="H282" i="46" s="1"/>
  <c r="D283" i="46" s="1"/>
  <c r="E283" i="46" l="1"/>
  <c r="G283" i="46"/>
  <c r="F283" i="46" l="1"/>
  <c r="H283" i="46" s="1"/>
  <c r="D284" i="46" s="1"/>
  <c r="G284" i="46" l="1"/>
  <c r="E284" i="46"/>
  <c r="F284" i="46" s="1"/>
  <c r="H284" i="46" s="1"/>
  <c r="D285" i="46" s="1"/>
  <c r="G285" i="46" l="1"/>
  <c r="E285" i="46"/>
  <c r="F285" i="46" l="1"/>
  <c r="H285" i="46" s="1"/>
  <c r="D286" i="46" s="1"/>
  <c r="E286" i="46" l="1"/>
  <c r="G286" i="46"/>
  <c r="F286" i="46" l="1"/>
  <c r="H286" i="46" s="1"/>
  <c r="D287" i="46" s="1"/>
  <c r="E287" i="46" l="1"/>
  <c r="G287" i="46"/>
  <c r="F287" i="46" l="1"/>
  <c r="H287" i="46" s="1"/>
  <c r="D288" i="46" s="1"/>
  <c r="E288" i="46" l="1"/>
  <c r="G288" i="46"/>
  <c r="F288" i="46" l="1"/>
  <c r="H288" i="46" s="1"/>
  <c r="D289" i="46" s="1"/>
  <c r="G289" i="46" l="1"/>
  <c r="E289" i="46"/>
  <c r="F289" i="46" l="1"/>
  <c r="H289" i="46" s="1"/>
  <c r="D290" i="46" s="1"/>
  <c r="E290" i="46" l="1"/>
  <c r="G290" i="46"/>
  <c r="F290" i="46" l="1"/>
  <c r="H290" i="46" s="1"/>
  <c r="D291" i="46" s="1"/>
  <c r="G291" i="46" l="1"/>
  <c r="E291" i="46"/>
  <c r="F291" i="46" l="1"/>
  <c r="H291" i="46" s="1"/>
  <c r="D292" i="46" s="1"/>
  <c r="G292" i="46" s="1"/>
  <c r="E292" i="46" l="1"/>
  <c r="F292" i="46" s="1"/>
  <c r="H292" i="46" s="1"/>
  <c r="D293" i="46" s="1"/>
  <c r="G293" i="46" l="1"/>
  <c r="E293" i="46"/>
  <c r="F293" i="46" l="1"/>
  <c r="H293" i="46" s="1"/>
  <c r="D294" i="46" s="1"/>
  <c r="G294" i="46" s="1"/>
  <c r="E294" i="46" l="1"/>
  <c r="F294" i="46" s="1"/>
  <c r="H294" i="46" s="1"/>
  <c r="D295" i="46" s="1"/>
  <c r="E295" i="46" s="1"/>
  <c r="G295" i="46" l="1"/>
  <c r="F295" i="46" s="1"/>
  <c r="H295" i="46" s="1"/>
  <c r="D296" i="46" s="1"/>
  <c r="G296" i="46" l="1"/>
  <c r="E296" i="46"/>
  <c r="F296" i="46" l="1"/>
  <c r="H296" i="46" s="1"/>
  <c r="D297" i="46" s="1"/>
  <c r="E297" i="46" s="1"/>
  <c r="G297" i="46" l="1"/>
  <c r="F297" i="46" s="1"/>
  <c r="H297" i="46" s="1"/>
  <c r="D298" i="46" s="1"/>
  <c r="E298" i="46" l="1"/>
  <c r="G298" i="46"/>
  <c r="F298" i="46" l="1"/>
  <c r="H298" i="46" s="1"/>
  <c r="D299" i="46" s="1"/>
  <c r="E299" i="46" l="1"/>
  <c r="G299" i="46"/>
  <c r="F299" i="46" l="1"/>
  <c r="H299" i="46" s="1"/>
  <c r="D300" i="46" s="1"/>
  <c r="G300" i="46" l="1"/>
  <c r="E300" i="46"/>
  <c r="F300" i="46" l="1"/>
  <c r="H300" i="46" s="1"/>
  <c r="D301" i="46" s="1"/>
  <c r="G301" i="46" s="1"/>
  <c r="E301" i="46" l="1"/>
  <c r="F301" i="46" s="1"/>
  <c r="H301" i="46" s="1"/>
  <c r="D302" i="46" s="1"/>
  <c r="E302" i="46" s="1"/>
  <c r="G302" i="46" l="1"/>
  <c r="F302" i="46" s="1"/>
  <c r="H302" i="46" s="1"/>
  <c r="D303" i="46" s="1"/>
  <c r="E303" i="46" l="1"/>
  <c r="G303" i="46"/>
  <c r="F303" i="46" l="1"/>
  <c r="H303" i="46" s="1"/>
  <c r="D304" i="46" s="1"/>
  <c r="E304" i="46" l="1"/>
  <c r="G304" i="46"/>
  <c r="F304" i="46" l="1"/>
  <c r="H304" i="46" s="1"/>
  <c r="D305" i="46" s="1"/>
  <c r="G305" i="46" l="1"/>
  <c r="E305" i="46"/>
  <c r="F305" i="46" l="1"/>
  <c r="H305" i="46" s="1"/>
  <c r="D306" i="46" s="1"/>
  <c r="E306" i="46" s="1"/>
  <c r="G306" i="46" l="1"/>
  <c r="F306" i="46" s="1"/>
  <c r="H306" i="46" s="1"/>
  <c r="D307" i="46" s="1"/>
  <c r="E307" i="46" l="1"/>
  <c r="G307" i="46"/>
  <c r="F307" i="46" l="1"/>
  <c r="H307" i="46" s="1"/>
  <c r="D308" i="46" s="1"/>
  <c r="G308" i="46" l="1"/>
  <c r="E308" i="46"/>
  <c r="F308" i="46" l="1"/>
  <c r="H308" i="46" s="1"/>
  <c r="D309" i="46" s="1"/>
  <c r="G309" i="46" s="1"/>
  <c r="E309" i="46" l="1"/>
  <c r="F309" i="46" s="1"/>
  <c r="H309" i="46" s="1"/>
  <c r="D310" i="46" s="1"/>
  <c r="G310" i="46" s="1"/>
  <c r="E310" i="46" l="1"/>
  <c r="F310" i="46" s="1"/>
  <c r="H310" i="46" s="1"/>
  <c r="D311" i="46" s="1"/>
  <c r="E311" i="46" s="1"/>
  <c r="G311" i="46" l="1"/>
  <c r="F311" i="46" s="1"/>
  <c r="H311" i="46" s="1"/>
  <c r="D312" i="46" s="1"/>
  <c r="G312" i="46" l="1"/>
  <c r="E312" i="46"/>
  <c r="F312" i="46" l="1"/>
  <c r="H312" i="46" s="1"/>
  <c r="D313" i="46" s="1"/>
  <c r="E313" i="46" s="1"/>
  <c r="G313" i="46" l="1"/>
  <c r="F313" i="46"/>
  <c r="H313" i="46" s="1"/>
  <c r="D314" i="46" s="1"/>
  <c r="G314" i="46" l="1"/>
  <c r="E314" i="46"/>
  <c r="F314" i="46" l="1"/>
  <c r="H314" i="46" s="1"/>
  <c r="D315" i="46" s="1"/>
  <c r="E315" i="46" s="1"/>
  <c r="G315" i="46" l="1"/>
  <c r="F315" i="46"/>
  <c r="H315" i="46" s="1"/>
  <c r="D316" i="46" s="1"/>
  <c r="E316" i="46" l="1"/>
  <c r="G316" i="46"/>
  <c r="F316" i="46" l="1"/>
  <c r="H316" i="46" s="1"/>
  <c r="D317" i="46" s="1"/>
  <c r="G317" i="46" l="1"/>
  <c r="E317" i="46"/>
  <c r="F317" i="46" l="1"/>
  <c r="H317" i="46" s="1"/>
  <c r="D318" i="46" s="1"/>
  <c r="E318" i="46" l="1"/>
  <c r="G318" i="46"/>
  <c r="F318" i="46" l="1"/>
  <c r="H318" i="46" s="1"/>
  <c r="D319" i="46" s="1"/>
  <c r="G319" i="46" l="1"/>
  <c r="E319" i="46"/>
  <c r="F319" i="46" l="1"/>
  <c r="H319" i="46" s="1"/>
  <c r="D320" i="46" s="1"/>
  <c r="G320" i="46" l="1"/>
  <c r="E320" i="46"/>
  <c r="F320" i="46" l="1"/>
  <c r="H320" i="46" s="1"/>
  <c r="D321" i="46" s="1"/>
  <c r="E321" i="46" s="1"/>
  <c r="G321" i="46" l="1"/>
  <c r="F321" i="46" s="1"/>
  <c r="H321" i="46" s="1"/>
  <c r="D322" i="46" s="1"/>
  <c r="G322" i="46" l="1"/>
  <c r="E322" i="46"/>
  <c r="F322" i="46" l="1"/>
  <c r="H322" i="46" s="1"/>
  <c r="D323" i="46" s="1"/>
  <c r="G323" i="46" l="1"/>
  <c r="E323" i="46"/>
  <c r="F323" i="46" l="1"/>
  <c r="H323" i="46" s="1"/>
  <c r="D324" i="46" s="1"/>
  <c r="E324" i="46" s="1"/>
  <c r="G324" i="46" l="1"/>
  <c r="F324" i="46" s="1"/>
  <c r="H324" i="46" s="1"/>
  <c r="D325" i="46" s="1"/>
  <c r="G325" i="46" s="1"/>
  <c r="E325" i="46" l="1"/>
  <c r="F325" i="46" s="1"/>
  <c r="H325" i="46" s="1"/>
  <c r="D326" i="46" s="1"/>
  <c r="E326" i="46" l="1"/>
  <c r="G326" i="46"/>
  <c r="F326" i="46" l="1"/>
  <c r="H326" i="46" s="1"/>
  <c r="D327" i="46" s="1"/>
  <c r="G327" i="46" l="1"/>
  <c r="E327" i="46"/>
  <c r="F327" i="46" l="1"/>
  <c r="H327" i="46" s="1"/>
  <c r="D328" i="46" s="1"/>
  <c r="G328" i="46" l="1"/>
  <c r="E328" i="46"/>
  <c r="F328" i="46" l="1"/>
  <c r="H328" i="46" s="1"/>
  <c r="D329" i="46" s="1"/>
  <c r="E329" i="46" l="1"/>
  <c r="G329" i="46"/>
  <c r="F329" i="46" l="1"/>
  <c r="H329" i="46" s="1"/>
  <c r="D330" i="46" s="1"/>
  <c r="G330" i="46" s="1"/>
  <c r="E330" i="46" l="1"/>
  <c r="F330" i="46" s="1"/>
  <c r="H330" i="46" s="1"/>
  <c r="D331" i="46" s="1"/>
  <c r="G331" i="46" l="1"/>
  <c r="E331" i="46"/>
  <c r="F331" i="46" l="1"/>
  <c r="H331" i="46" s="1"/>
  <c r="D332" i="46" s="1"/>
  <c r="G332" i="46" l="1"/>
  <c r="E332" i="46"/>
  <c r="F332" i="46" l="1"/>
  <c r="H332" i="46" s="1"/>
  <c r="D333" i="46" s="1"/>
  <c r="G333" i="46" l="1"/>
  <c r="E333" i="46"/>
  <c r="F333" i="46" l="1"/>
  <c r="H333" i="46" s="1"/>
  <c r="D334" i="46" s="1"/>
  <c r="E334" i="46" l="1"/>
  <c r="G334" i="46"/>
  <c r="F334" i="46" l="1"/>
  <c r="H334" i="46" s="1"/>
  <c r="D335" i="46" s="1"/>
  <c r="G335" i="46" l="1"/>
  <c r="E335" i="46"/>
  <c r="F335" i="46" l="1"/>
  <c r="H335" i="46" s="1"/>
  <c r="D336" i="46" s="1"/>
  <c r="E336" i="46" l="1"/>
  <c r="G336" i="46"/>
  <c r="F336" i="46" l="1"/>
  <c r="H336" i="46" s="1"/>
  <c r="D337" i="46" s="1"/>
  <c r="E337" i="46" l="1"/>
  <c r="G337" i="46"/>
  <c r="F337" i="46" l="1"/>
  <c r="H337" i="46" s="1"/>
  <c r="D338" i="46" s="1"/>
  <c r="G338" i="46" s="1"/>
  <c r="E338" i="46" l="1"/>
  <c r="F338" i="46" s="1"/>
  <c r="H338" i="46" s="1"/>
  <c r="D339" i="46" s="1"/>
  <c r="E339" i="46" s="1"/>
  <c r="G339" i="46" l="1"/>
  <c r="F339" i="46" s="1"/>
  <c r="H339" i="46" s="1"/>
  <c r="D340" i="46" s="1"/>
  <c r="E340" i="46" l="1"/>
  <c r="G340" i="46"/>
  <c r="F340" i="46" l="1"/>
  <c r="H340" i="46" s="1"/>
  <c r="D341" i="46" s="1"/>
  <c r="E341" i="46" l="1"/>
  <c r="G341" i="46"/>
  <c r="F341" i="46" l="1"/>
  <c r="H341" i="46" s="1"/>
  <c r="D342" i="46" s="1"/>
  <c r="E342" i="46" l="1"/>
  <c r="G342" i="46"/>
  <c r="F342" i="46" l="1"/>
  <c r="H342" i="46" s="1"/>
  <c r="D343" i="46" s="1"/>
  <c r="E343" i="46" l="1"/>
  <c r="G343" i="46"/>
  <c r="F343" i="46" l="1"/>
  <c r="H343" i="46" s="1"/>
  <c r="D344" i="46" s="1"/>
  <c r="G344" i="46" l="1"/>
  <c r="E344" i="46"/>
  <c r="F344" i="46" l="1"/>
  <c r="H344" i="46" s="1"/>
  <c r="D345" i="46" s="1"/>
  <c r="G345" i="46" s="1"/>
  <c r="E345" i="46" l="1"/>
  <c r="F345" i="46" s="1"/>
  <c r="H345" i="46" s="1"/>
  <c r="D346" i="46" s="1"/>
  <c r="G346" i="46" s="1"/>
  <c r="E346" i="46" l="1"/>
  <c r="F346" i="46" s="1"/>
  <c r="H346" i="46" s="1"/>
  <c r="D347" i="46" s="1"/>
  <c r="E347" i="46" s="1"/>
  <c r="G347" i="46" l="1"/>
  <c r="F347" i="46" s="1"/>
  <c r="H347" i="46" s="1"/>
  <c r="D348" i="46" s="1"/>
  <c r="G348" i="46" l="1"/>
  <c r="E348" i="46"/>
  <c r="F348" i="46" l="1"/>
  <c r="H348" i="46" s="1"/>
  <c r="D349" i="46" s="1"/>
  <c r="E349" i="46" s="1"/>
  <c r="G349" i="46" l="1"/>
  <c r="F349" i="46"/>
  <c r="H349" i="46" s="1"/>
  <c r="D350" i="46" s="1"/>
  <c r="E350" i="46" l="1"/>
  <c r="G350" i="46"/>
  <c r="F350" i="46" l="1"/>
  <c r="H350" i="46" s="1"/>
  <c r="D351" i="46" s="1"/>
  <c r="G351" i="46" s="1"/>
  <c r="E351" i="46" l="1"/>
  <c r="F351" i="46" s="1"/>
  <c r="H351" i="46" s="1"/>
  <c r="D352" i="46" s="1"/>
  <c r="E352" i="46" l="1"/>
  <c r="G352" i="46"/>
  <c r="F352" i="46" l="1"/>
  <c r="H352" i="46" s="1"/>
  <c r="D353" i="46" s="1"/>
  <c r="E353" i="46" s="1"/>
  <c r="G353" i="46" l="1"/>
  <c r="F353" i="46" s="1"/>
  <c r="H353" i="46" s="1"/>
  <c r="D354" i="46" s="1"/>
  <c r="E354" i="46" l="1"/>
  <c r="G354" i="46"/>
  <c r="F354" i="46" l="1"/>
  <c r="H354" i="46" s="1"/>
  <c r="D355" i="46" s="1"/>
  <c r="G355" i="46" l="1"/>
  <c r="E355" i="46"/>
  <c r="F355" i="46" l="1"/>
  <c r="H355" i="46" s="1"/>
  <c r="D356" i="46" s="1"/>
  <c r="E356" i="46" s="1"/>
  <c r="G356" i="46" l="1"/>
  <c r="F356" i="46" s="1"/>
  <c r="H356" i="46" s="1"/>
  <c r="D357" i="46" s="1"/>
  <c r="E357" i="46" s="1"/>
  <c r="G357" i="46" l="1"/>
  <c r="F357" i="46" s="1"/>
  <c r="H357" i="46" s="1"/>
  <c r="D358" i="46" s="1"/>
  <c r="E358" i="46" l="1"/>
  <c r="G358" i="46"/>
  <c r="F358" i="46" l="1"/>
  <c r="H358" i="46" s="1"/>
  <c r="D359" i="46" s="1"/>
  <c r="G359" i="46" l="1"/>
  <c r="E359" i="46"/>
  <c r="F359" i="46" l="1"/>
  <c r="H359" i="46" s="1"/>
  <c r="D360" i="46" s="1"/>
  <c r="G360" i="46" s="1"/>
  <c r="E360" i="46" l="1"/>
  <c r="F360" i="46" s="1"/>
  <c r="H360" i="46" s="1"/>
  <c r="D361" i="46" s="1"/>
  <c r="E361" i="46" s="1"/>
  <c r="G361" i="46" l="1"/>
  <c r="F361" i="46" s="1"/>
  <c r="H361" i="46" s="1"/>
  <c r="D362" i="46" s="1"/>
  <c r="G362" i="46" s="1"/>
  <c r="E362" i="46" l="1"/>
  <c r="F362" i="46" s="1"/>
  <c r="H362" i="46" s="1"/>
  <c r="D363" i="46" s="1"/>
  <c r="E363" i="46" s="1"/>
  <c r="G363" i="46" l="1"/>
  <c r="F363" i="46" s="1"/>
  <c r="H363" i="46" s="1"/>
  <c r="D364" i="46" s="1"/>
  <c r="G364" i="46" l="1"/>
  <c r="E364" i="46"/>
  <c r="F364" i="46" l="1"/>
  <c r="H364" i="46" s="1"/>
  <c r="D365" i="46" s="1"/>
  <c r="E365" i="46" s="1"/>
  <c r="G365" i="46" l="1"/>
  <c r="F365" i="46" s="1"/>
  <c r="H365" i="46" s="1"/>
  <c r="D366" i="46" s="1"/>
  <c r="G366" i="46" l="1"/>
  <c r="E366" i="46"/>
  <c r="F366" i="46" l="1"/>
  <c r="H366" i="46" s="1"/>
  <c r="D367" i="46" s="1"/>
  <c r="G367" i="46" l="1"/>
  <c r="E367" i="46"/>
  <c r="F367" i="46" l="1"/>
  <c r="H367" i="46" s="1"/>
  <c r="D368" i="46" s="1"/>
  <c r="G368" i="46" s="1"/>
  <c r="G5" i="46" s="1"/>
  <c r="G6" i="46" s="1"/>
  <c r="E368" i="46" l="1"/>
  <c r="F368" i="46" s="1"/>
  <c r="H368" i="46" s="1"/>
  <c r="O25" i="4"/>
  <c r="H14" i="35" s="1"/>
  <c r="O26" i="4"/>
  <c r="AB26" i="4" s="1"/>
  <c r="T14" i="35" l="1"/>
  <c r="T19" i="35" s="1"/>
  <c r="T20" i="35" s="1"/>
  <c r="H19" i="35"/>
  <c r="H20" i="35" s="1"/>
  <c r="O45" i="4"/>
  <c r="AB45" i="4" s="1"/>
  <c r="O44" i="4"/>
  <c r="AB44" i="4" s="1"/>
  <c r="AB25" i="4"/>
  <c r="O40" i="4"/>
  <c r="AB40" i="4" s="1"/>
  <c r="O39" i="4"/>
  <c r="AB39" i="4" s="1"/>
  <c r="U40" i="4"/>
  <c r="Y26" i="4"/>
  <c r="Y25" i="4"/>
  <c r="R14" i="35" s="1"/>
  <c r="R19" i="35" s="1"/>
  <c r="R20" i="35" s="1"/>
  <c r="Z26" i="4"/>
  <c r="Z25" i="4"/>
  <c r="S14" i="35" s="1"/>
  <c r="S19" i="35" s="1"/>
  <c r="S20" i="35" s="1"/>
  <c r="W25" i="4"/>
  <c r="P14" i="35" s="1"/>
  <c r="P19" i="35" s="1"/>
  <c r="P20" i="35" s="1"/>
  <c r="W26" i="4"/>
  <c r="V25" i="4"/>
  <c r="V26" i="4"/>
  <c r="Q25" i="4"/>
  <c r="J14" i="35" s="1"/>
  <c r="J19" i="35" s="1"/>
  <c r="J20" i="35" s="1"/>
  <c r="Q26" i="4"/>
  <c r="W40" i="4"/>
  <c r="V43" i="4"/>
  <c r="V7" i="22" s="1"/>
  <c r="V20" i="22" s="1"/>
  <c r="V39" i="4"/>
  <c r="Z43" i="4"/>
  <c r="Z7" i="22" s="1"/>
  <c r="Z20" i="22" s="1"/>
  <c r="O14" i="35"/>
  <c r="O19" i="35" s="1"/>
  <c r="O20" i="35" s="1"/>
  <c r="S26" i="4"/>
  <c r="S25" i="4"/>
  <c r="L14" i="35" s="1"/>
  <c r="L19" i="35" s="1"/>
  <c r="L20" i="35" s="1"/>
  <c r="P26" i="4"/>
  <c r="P25" i="4"/>
  <c r="I14" i="35" s="1"/>
  <c r="I19" i="35" s="1"/>
  <c r="I20" i="35" s="1"/>
  <c r="T43" i="4"/>
  <c r="T7" i="22" s="1"/>
  <c r="T20" i="22" s="1"/>
  <c r="R26" i="4"/>
  <c r="R25" i="4"/>
  <c r="K14" i="35" s="1"/>
  <c r="K19" i="35" s="1"/>
  <c r="K20" i="35" s="1"/>
  <c r="X40" i="4"/>
  <c r="Q43" i="4"/>
  <c r="Q7" i="22" s="1"/>
  <c r="Q20" i="22" s="1"/>
  <c r="Y40" i="4"/>
  <c r="S43" i="4"/>
  <c r="S7" i="22" s="1"/>
  <c r="S20" i="22" s="1"/>
  <c r="R40" i="4"/>
  <c r="X26" i="4"/>
  <c r="X25" i="4"/>
  <c r="Q14" i="35" s="1"/>
  <c r="Q19" i="35" s="1"/>
  <c r="Q20" i="35" s="1"/>
  <c r="P40" i="4"/>
  <c r="T25" i="4"/>
  <c r="M14" i="35" s="1"/>
  <c r="M19" i="35" s="1"/>
  <c r="M20" i="35" s="1"/>
  <c r="T26" i="4"/>
  <c r="U25" i="4"/>
  <c r="N14" i="35" s="1"/>
  <c r="N19" i="35" s="1"/>
  <c r="N20" i="35" s="1"/>
  <c r="U26" i="4"/>
  <c r="U43" i="4" l="1"/>
  <c r="T40" i="4"/>
  <c r="X43" i="4"/>
  <c r="X7" i="22" s="1"/>
  <c r="X20" i="22" s="1"/>
  <c r="T39" i="4"/>
  <c r="U39" i="4"/>
  <c r="S40" i="4"/>
  <c r="AA39" i="4"/>
  <c r="Q40" i="4"/>
  <c r="Y39" i="4"/>
  <c r="S39" i="4"/>
  <c r="Y43" i="4"/>
  <c r="Y7" i="22" s="1"/>
  <c r="Y20" i="22" s="1"/>
  <c r="V40" i="4"/>
  <c r="S45" i="4"/>
  <c r="S44" i="4"/>
  <c r="T45" i="4"/>
  <c r="T44" i="4"/>
  <c r="Z45" i="4"/>
  <c r="Z44" i="4"/>
  <c r="V45" i="4"/>
  <c r="V44" i="4"/>
  <c r="Q44" i="4"/>
  <c r="Q45" i="4"/>
  <c r="X39" i="4"/>
  <c r="P39" i="4"/>
  <c r="R39" i="4"/>
  <c r="Q39" i="4"/>
  <c r="Z40" i="4"/>
  <c r="R43" i="4"/>
  <c r="R7" i="22" s="1"/>
  <c r="R20" i="22" s="1"/>
  <c r="P43" i="4"/>
  <c r="P7" i="22" s="1"/>
  <c r="P20" i="22" s="1"/>
  <c r="P22" i="22" s="1"/>
  <c r="W43" i="4"/>
  <c r="W7" i="22" s="1"/>
  <c r="W20" i="22" s="1"/>
  <c r="W39" i="4"/>
  <c r="AB38" i="4"/>
  <c r="Z39" i="4"/>
  <c r="Q4" i="22" l="1"/>
  <c r="Q22" i="22" s="1"/>
  <c r="U45" i="4"/>
  <c r="U7" i="22"/>
  <c r="U44" i="4"/>
  <c r="AA43" i="4"/>
  <c r="AA44" i="4" s="1"/>
  <c r="X45" i="4"/>
  <c r="X44" i="4"/>
  <c r="AA40" i="4"/>
  <c r="Y44" i="4"/>
  <c r="Y45" i="4"/>
  <c r="AB43" i="4"/>
  <c r="P44" i="4"/>
  <c r="P45" i="4"/>
  <c r="R45" i="4"/>
  <c r="R44" i="4"/>
  <c r="W45" i="4"/>
  <c r="W44" i="4"/>
  <c r="AA25" i="4"/>
  <c r="AA26" i="4"/>
  <c r="R4" i="22" l="1"/>
  <c r="R22" i="22" s="1"/>
  <c r="AA7" i="22"/>
  <c r="U20" i="22"/>
  <c r="AA20" i="22" s="1"/>
  <c r="AA45" i="4"/>
  <c r="S4" i="22" l="1"/>
  <c r="S22" i="22" s="1"/>
  <c r="T4" i="22" l="1"/>
  <c r="T22" i="22" s="1"/>
  <c r="U4" i="22" l="1"/>
  <c r="U22" i="22" l="1"/>
  <c r="V4" i="22" s="1"/>
  <c r="V22" i="22" s="1"/>
  <c r="W4" i="22" s="1"/>
  <c r="W22" i="22" s="1"/>
  <c r="X4" i="22" l="1"/>
  <c r="X22" i="22" s="1"/>
  <c r="Y4" i="22" l="1"/>
  <c r="Y22" i="22" s="1"/>
  <c r="Z4" i="22" l="1"/>
  <c r="Z22" i="22" l="1"/>
  <c r="O4" i="52" s="1"/>
  <c r="L4" i="37" l="1"/>
  <c r="L5" i="37" s="1"/>
  <c r="L16" i="37" s="1"/>
  <c r="L27" i="37" s="1"/>
  <c r="L28" i="37" s="1"/>
  <c r="L29" i="37" s="1"/>
  <c r="O22" i="52"/>
  <c r="P4" i="52" s="1"/>
  <c r="P22" i="52" l="1"/>
  <c r="Q4" i="52" s="1"/>
  <c r="Q22" i="52" l="1"/>
  <c r="R4" i="52" s="1"/>
  <c r="R22" i="52" l="1"/>
  <c r="S4" i="52" s="1"/>
  <c r="S22" i="52" l="1"/>
  <c r="T4" i="52" s="1"/>
  <c r="T22" i="52" l="1"/>
  <c r="U4" i="52" s="1"/>
  <c r="U22" i="52" l="1"/>
  <c r="V4" i="52" s="1"/>
  <c r="V22" i="52" l="1"/>
  <c r="W4" i="52" s="1"/>
  <c r="W22" i="52" l="1"/>
  <c r="X4" i="52" s="1"/>
  <c r="X22" i="52" l="1"/>
  <c r="Y4" i="52" s="1"/>
  <c r="Y22" i="52" l="1"/>
  <c r="Z4" i="52" s="1"/>
  <c r="Z22" i="52" l="1"/>
  <c r="L4" i="53" s="1"/>
  <c r="L5" i="53" s="1"/>
  <c r="L16" i="53" s="1"/>
  <c r="L27" i="53" s="1"/>
  <c r="L28" i="53" s="1"/>
  <c r="L29" i="53" s="1"/>
</calcChain>
</file>

<file path=xl/sharedStrings.xml><?xml version="1.0" encoding="utf-8"?>
<sst xmlns="http://schemas.openxmlformats.org/spreadsheetml/2006/main" count="489" uniqueCount="240">
  <si>
    <t>Average Sale Per Customer</t>
  </si>
  <si>
    <t>Total Sales</t>
  </si>
  <si>
    <t>TOTAL</t>
  </si>
  <si>
    <t>Gross Sales</t>
  </si>
  <si>
    <t>Operating Expenses</t>
  </si>
  <si>
    <t>Payroll Taxes</t>
  </si>
  <si>
    <t>Rent</t>
  </si>
  <si>
    <t>Insurance</t>
  </si>
  <si>
    <t>Utilities</t>
  </si>
  <si>
    <t>Supplies</t>
  </si>
  <si>
    <t>Equipment</t>
  </si>
  <si>
    <t>ASSETS</t>
  </si>
  <si>
    <t>Current Assets</t>
  </si>
  <si>
    <t>Cash</t>
  </si>
  <si>
    <t>Inventory</t>
  </si>
  <si>
    <t>Total Current Assets</t>
  </si>
  <si>
    <t>Total Fixed Assets</t>
  </si>
  <si>
    <t>Other Assets</t>
  </si>
  <si>
    <t>TOTAL ASSETS</t>
  </si>
  <si>
    <t>LIABILITIES</t>
  </si>
  <si>
    <t>Current Liabilities</t>
  </si>
  <si>
    <t>Total Current Liabilities</t>
  </si>
  <si>
    <t>Long-Term Liabilities</t>
  </si>
  <si>
    <t>Total Long-Term Liabilities</t>
  </si>
  <si>
    <t>Paid-In Capital</t>
  </si>
  <si>
    <t>SOURCES AND USES OF FUNDS</t>
  </si>
  <si>
    <t>Sources of Funds</t>
  </si>
  <si>
    <t>Uses of Funds</t>
  </si>
  <si>
    <t>INCOME</t>
  </si>
  <si>
    <t>EXPENSES</t>
  </si>
  <si>
    <t>Equity Financing</t>
  </si>
  <si>
    <t>Debt Financing</t>
  </si>
  <si>
    <t>Bank Loan</t>
  </si>
  <si>
    <t>Leasehold Improvements</t>
  </si>
  <si>
    <t>Professional Fees</t>
  </si>
  <si>
    <t>Advertising</t>
  </si>
  <si>
    <t>Total Funds</t>
  </si>
  <si>
    <t>Bank Debt</t>
  </si>
  <si>
    <t>Financing Expenses</t>
  </si>
  <si>
    <t>Average</t>
  </si>
  <si>
    <t>Furniture &amp; Fixtures</t>
  </si>
  <si>
    <t>Net Equity</t>
  </si>
  <si>
    <t>Total Equity</t>
  </si>
  <si>
    <t>TOTAL LIABILITIES AND NET EQUITY</t>
  </si>
  <si>
    <t>Beginning Balance</t>
  </si>
  <si>
    <t>Interest</t>
  </si>
  <si>
    <t>Fixed Assets</t>
  </si>
  <si>
    <t>Total Other Assets</t>
  </si>
  <si>
    <t>As % of Gross Sales</t>
  </si>
  <si>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</si>
  <si>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</si>
  <si>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</si>
  <si>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</si>
  <si>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</si>
  <si>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</si>
  <si>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</si>
  <si>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</si>
  <si>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No.</t>
  </si>
  <si>
    <t>Payment Date</t>
  </si>
  <si>
    <t>Payment</t>
  </si>
  <si>
    <t>Principal</t>
  </si>
  <si>
    <t>Ending Balance</t>
  </si>
  <si>
    <t>Organizational Costs</t>
  </si>
  <si>
    <t>Utility Deposits</t>
  </si>
  <si>
    <t>Owners' Investment</t>
  </si>
  <si>
    <t>Equity</t>
  </si>
  <si>
    <t>Liabilities</t>
  </si>
  <si>
    <t>Long-term Liabilities</t>
  </si>
  <si>
    <t>Total Equity and Liabilities</t>
  </si>
  <si>
    <t>Total Liabilities</t>
  </si>
  <si>
    <t>ADDITIONAL FUNDING REQUIRED</t>
  </si>
  <si>
    <t>Sales Paid by Credit Card</t>
  </si>
  <si>
    <t>Average Credit Card Surcharge</t>
  </si>
  <si>
    <t>Depreciation</t>
  </si>
  <si>
    <t>Total Operating Expenses</t>
  </si>
  <si>
    <t>BEGINNING BALANCE</t>
  </si>
  <si>
    <t>ENDING BALANCE</t>
  </si>
  <si>
    <t>Cost of Goods Sold</t>
  </si>
  <si>
    <t>As % of Gross Profit</t>
  </si>
  <si>
    <t>GROSS PROFIT</t>
  </si>
  <si>
    <t>TOTAL EXPENSES</t>
  </si>
  <si>
    <t>NET PROFIT</t>
  </si>
  <si>
    <t>Year 1</t>
  </si>
  <si>
    <t>Year 2</t>
  </si>
  <si>
    <t>PROJECTED INCOME STATEMENT YEAR 1</t>
  </si>
  <si>
    <t>PROJECTED CASH FLOW STATEMENT YEAR 1</t>
  </si>
  <si>
    <t>Variable Costs</t>
  </si>
  <si>
    <t>Margin</t>
  </si>
  <si>
    <t>COGS</t>
  </si>
  <si>
    <t>Selling Expenses</t>
  </si>
  <si>
    <t>Fixed Costs</t>
  </si>
  <si>
    <t>Breakeven Point</t>
  </si>
  <si>
    <t>Average Price/Unit</t>
  </si>
  <si>
    <t>Sales</t>
  </si>
  <si>
    <t>Units</t>
  </si>
  <si>
    <t>Retained Earnings</t>
  </si>
  <si>
    <t>Accumulated Depreciation</t>
  </si>
  <si>
    <t>BREAKEVEN ANALYSIS</t>
  </si>
  <si>
    <t>Subitem 1</t>
  </si>
  <si>
    <t>Subitem 2</t>
  </si>
  <si>
    <t>Subitem 3</t>
  </si>
  <si>
    <t>Subitem 4</t>
  </si>
  <si>
    <t>Subitem 5</t>
  </si>
  <si>
    <t>Subitem 6</t>
  </si>
  <si>
    <t>Subitem 7</t>
  </si>
  <si>
    <t>Template Start Date</t>
  </si>
  <si>
    <t>FUNDING REQUIREMENTS</t>
  </si>
  <si>
    <t>Non-Recurring Expenses</t>
  </si>
  <si>
    <t>Total Non-Recurring Expenses</t>
  </si>
  <si>
    <t>Total Fixed Costs</t>
  </si>
  <si>
    <t>Total Funding Requirements</t>
  </si>
  <si>
    <t>FUNDING PLAN</t>
  </si>
  <si>
    <t>Utility and Rent Deposits</t>
  </si>
  <si>
    <t>Furniture, Fixtures &amp; Equipment</t>
  </si>
  <si>
    <t>Rent Deposits</t>
  </si>
  <si>
    <t>Working Capital</t>
  </si>
  <si>
    <t>Investors</t>
  </si>
  <si>
    <t>Investor Money</t>
  </si>
  <si>
    <t>Pre-Opening Operating Expenses</t>
  </si>
  <si>
    <t>Capital Costs</t>
  </si>
  <si>
    <t>Total COGS</t>
  </si>
  <si>
    <t>Deposits</t>
  </si>
  <si>
    <t>Credit Cards</t>
  </si>
  <si>
    <t>Distributions</t>
  </si>
  <si>
    <t>PROJECTED INCOME STATEMENT YEAR 2</t>
  </si>
  <si>
    <t>PROJECTED CASH FLOW STATEMENT YEAR 2</t>
  </si>
  <si>
    <t>PROJECTED SALES YEAR 2</t>
  </si>
  <si>
    <t>PROJECTED DIRECT COSTS YEAR 2</t>
  </si>
  <si>
    <t>Office Expenses and Supplies</t>
  </si>
  <si>
    <t>6/1/2023 OPENING BALANCE SHEET</t>
  </si>
  <si>
    <t>Professional Fee #1</t>
  </si>
  <si>
    <t>Subitem #1</t>
  </si>
  <si>
    <t>Subitem #2</t>
  </si>
  <si>
    <t>Professional Fee #2</t>
  </si>
  <si>
    <t>Revenue Channel 1</t>
  </si>
  <si>
    <t>Transactions per Month</t>
  </si>
  <si>
    <t>Revenue Channel 2</t>
  </si>
  <si>
    <t>Average Sale per Customer</t>
  </si>
  <si>
    <t>Revenue Channel 3</t>
  </si>
  <si>
    <t>Total Revenue Channel 1 Sales</t>
  </si>
  <si>
    <t>Total Revenue Channel 2 Sales</t>
  </si>
  <si>
    <t>Total Revenue Channel 3 Sales</t>
  </si>
  <si>
    <t>COGS per Transaction</t>
  </si>
  <si>
    <t>Direct Labor per Transaction</t>
  </si>
  <si>
    <t>Total Revenue Channel 1 COGS</t>
  </si>
  <si>
    <t>Total Revenue Channel 2 COGS</t>
  </si>
  <si>
    <t>Loan Principal Payments - Loan 1</t>
  </si>
  <si>
    <t>Loan Principal Payments - Loan 2</t>
  </si>
  <si>
    <t>Loan Principal Payments - Loan 3</t>
  </si>
  <si>
    <t>LOAN CALCULATOR - LOAN 1</t>
  </si>
  <si>
    <t>LOAN CALCULATOR - LOAN 3</t>
  </si>
  <si>
    <t>LOAN CALCULATOR - LOAN 2</t>
  </si>
  <si>
    <t>Loan 1 Interest Rate</t>
  </si>
  <si>
    <t>Loan 2 Interest Rate</t>
  </si>
  <si>
    <t>Loan 3 Interest Rate</t>
  </si>
  <si>
    <t>Loan 1 period (years)</t>
  </si>
  <si>
    <t>Loan 2 period (years)</t>
  </si>
  <si>
    <t>Loan 3 period (years)</t>
  </si>
  <si>
    <t>Interest Payments - Loan 1</t>
  </si>
  <si>
    <t>Interest Payments - Loan 2</t>
  </si>
  <si>
    <t>Interest Payments - Loan 3</t>
  </si>
  <si>
    <t>Loan 1 Current Balance</t>
  </si>
  <si>
    <t>Loan 2 Current Balance</t>
  </si>
  <si>
    <t>Loan 3 Current Balance</t>
  </si>
  <si>
    <t>Travel and Meals</t>
  </si>
  <si>
    <t>Other Expenses</t>
  </si>
  <si>
    <t>Marketing</t>
  </si>
  <si>
    <t>Enter Bookkeeping Expense Categories</t>
  </si>
  <si>
    <t>Maps To</t>
  </si>
  <si>
    <t>Expense Categories</t>
  </si>
  <si>
    <t>Payroll, Taxes and Benefits</t>
  </si>
  <si>
    <t>Repairs and Maintenance</t>
  </si>
  <si>
    <t>Telephone and Internet</t>
  </si>
  <si>
    <t>Total</t>
  </si>
  <si>
    <t>EXPENSE ASSUMPTIONS</t>
  </si>
  <si>
    <t>Year 2 Fixed Expense Growth Rate</t>
  </si>
  <si>
    <t>REVENUE AND EXPENSE MAPPING</t>
  </si>
  <si>
    <t>To Date:</t>
  </si>
  <si>
    <t>From Date:</t>
  </si>
  <si>
    <t>Monthly</t>
  </si>
  <si>
    <t>% of Revenue</t>
  </si>
  <si>
    <t>Total Expenses</t>
  </si>
  <si>
    <t>Enter Total Revenue</t>
  </si>
  <si>
    <t>GENERAL ASSUMPTIONS</t>
  </si>
  <si>
    <t>Current Monthly Cost</t>
  </si>
  <si>
    <t>Projection Method</t>
  </si>
  <si>
    <t>Projected Value</t>
  </si>
  <si>
    <t>Current % of Revenue</t>
  </si>
  <si>
    <t>Net Profit</t>
  </si>
  <si>
    <t>STAFFING COSTS YEAR 1</t>
  </si>
  <si>
    <t>Administrative Staff</t>
  </si>
  <si>
    <t>Total Administrative Staff Wages</t>
  </si>
  <si>
    <t>Operating Staff</t>
  </si>
  <si>
    <t>Total Operating Staff Wages</t>
  </si>
  <si>
    <t>Sales Staff</t>
  </si>
  <si>
    <t>Total Sales Staff Wages</t>
  </si>
  <si>
    <t>Total Wages</t>
  </si>
  <si>
    <t>UI and WC</t>
  </si>
  <si>
    <t>Health Insurance</t>
  </si>
  <si>
    <t>Total Payroll, Benefits, and Taxes</t>
  </si>
  <si>
    <t>UI and Worker's Comp Rate</t>
  </si>
  <si>
    <t>Plus:</t>
  </si>
  <si>
    <t>Less:</t>
  </si>
  <si>
    <t>NET CASH FLOW</t>
  </si>
  <si>
    <t>New Investor Money</t>
  </si>
  <si>
    <t>New Loan Funds</t>
  </si>
  <si>
    <t>CASH FLOW</t>
  </si>
  <si>
    <t>Monthly Owner Distributions</t>
  </si>
  <si>
    <t>Startup Costs</t>
  </si>
  <si>
    <t>PROJECTED SALES YEAR 1</t>
  </si>
  <si>
    <t>PROJECTED DIRECT COSTS YEAR 1</t>
  </si>
  <si>
    <t>STAFFING COSTS YEAR 2</t>
  </si>
  <si>
    <t>YEAR 2 BALANCE SHEET</t>
  </si>
  <si>
    <t>YEAR 1 BALANCE SHEET</t>
  </si>
  <si>
    <t>New Loan Amount</t>
  </si>
  <si>
    <t>New Loan Interest Rate</t>
  </si>
  <si>
    <t>New Loan period (years)</t>
  </si>
  <si>
    <t>LOAN CALCULATOR - NEW LOAN</t>
  </si>
  <si>
    <t>Interest Payments - New Loan</t>
  </si>
  <si>
    <t>Loan Principal Payments - New Loan</t>
  </si>
  <si>
    <t>Total Revenue Channel 3 COGS</t>
  </si>
  <si>
    <t>PROJECTED PROJECT REVENUES YEAR 1</t>
  </si>
  <si>
    <t>Future Projects</t>
  </si>
  <si>
    <t>Booked Projects</t>
  </si>
  <si>
    <t>Average Revenue per Project</t>
  </si>
  <si>
    <t>Active Projects per Month</t>
  </si>
  <si>
    <t>Total Future Project Revenue</t>
  </si>
  <si>
    <t>Total Booked Project Revenue</t>
  </si>
  <si>
    <t>Total Revenue</t>
  </si>
  <si>
    <t>PROJECTED PROJECT COGS YEAR 1</t>
  </si>
  <si>
    <t>Booked Project Materials</t>
  </si>
  <si>
    <t>Total Booked Project Materials</t>
  </si>
  <si>
    <t>Booked Project Labor</t>
  </si>
  <si>
    <t>Total Booked Project Labor</t>
  </si>
  <si>
    <t>Future Project COGS</t>
  </si>
  <si>
    <t>Average Monthly Materials</t>
  </si>
  <si>
    <t>Average Monthly Labor</t>
  </si>
  <si>
    <t>Total Future Project COGS</t>
  </si>
  <si>
    <t>PROJECTED PROJECT REVENUES YEAR 2</t>
  </si>
  <si>
    <t>PROJECTED PROJECT COGS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</si>
</sst>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\ ;\(&quot;$&quot;#,##0\)"/>
    <numFmt numFmtId="167" formatCode="#,##0.00\ _€"/>
    <numFmt numFmtId="168" formatCode="&quot;$&quot;* #,##0.00\ _€"/>
    <numFmt numFmtId="169" formatCode="_(&quot;$&quot;* #,##0.0000_);_(&quot;$&quot;* \(#,##0.0000\);_(&quot;$&quot;* &quot;-&quot;????_);_(@_)"/>
    <numFmt numFmtId="170" formatCode="0.0%"/>
    <numFmt numFmtId="171" formatCode="_(&quot;$&quot;* #,##0_);_(&quot;$&quot;* \(#,##0\);_(&quot;$&quot;* &quot;-&quot;????_);_(@_)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Geneva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164" fontId="11" fillId="0" borderId="0" xfId="2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2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164" fontId="8" fillId="0" borderId="0" xfId="2" applyNumberFormat="1" applyFont="1" applyAlignment="1">
      <alignment vertical="center"/>
    </xf>
    <xf numFmtId="0" fontId="12" fillId="0" borderId="0" xfId="0" applyFont="1" applyAlignment="1">
      <alignment vertical="center"/>
    </xf>
    <xf numFmtId="9" fontId="13" fillId="0" borderId="0" xfId="3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1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0" fontId="8" fillId="0" borderId="7" xfId="0" applyFont="1" applyBorder="1" applyAlignment="1">
      <alignment vertical="center"/>
    </xf>
    <xf numFmtId="164" fontId="8" fillId="0" borderId="7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8" fillId="0" borderId="9" xfId="1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11" xfId="1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/>
    <xf numFmtId="164" fontId="8" fillId="0" borderId="0" xfId="2" applyNumberFormat="1" applyFont="1"/>
    <xf numFmtId="9" fontId="8" fillId="0" borderId="0" xfId="3" applyFont="1"/>
    <xf numFmtId="165" fontId="8" fillId="0" borderId="0" xfId="1" applyNumberFormat="1" applyFont="1"/>
    <xf numFmtId="9" fontId="8" fillId="0" borderId="0" xfId="3" applyFont="1" applyBorder="1" applyAlignment="1">
      <alignment vertical="center"/>
    </xf>
    <xf numFmtId="164" fontId="11" fillId="0" borderId="0" xfId="4" applyNumberFormat="1" applyFont="1" applyAlignment="1">
      <alignment vertical="center"/>
    </xf>
    <xf numFmtId="0" fontId="6" fillId="2" borderId="13" xfId="0" applyFont="1" applyFill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8" fillId="0" borderId="11" xfId="2" applyNumberFormat="1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8" borderId="8" xfId="0" applyFont="1" applyFill="1" applyBorder="1" applyAlignment="1">
      <alignment vertical="center"/>
    </xf>
    <xf numFmtId="0" fontId="6" fillId="8" borderId="0" xfId="0" applyFont="1" applyFill="1" applyAlignment="1">
      <alignment vertical="center"/>
    </xf>
    <xf numFmtId="0" fontId="6" fillId="8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1" fillId="0" borderId="0" xfId="11" applyFont="1" applyAlignment="1">
      <alignment vertical="center"/>
    </xf>
    <xf numFmtId="0" fontId="11" fillId="0" borderId="8" xfId="11" applyFont="1" applyBorder="1" applyAlignment="1">
      <alignment vertical="center"/>
    </xf>
    <xf numFmtId="0" fontId="15" fillId="0" borderId="0" xfId="11" applyFont="1" applyAlignment="1">
      <alignment horizontal="left" vertical="center"/>
    </xf>
    <xf numFmtId="0" fontId="11" fillId="0" borderId="9" xfId="11" applyFont="1" applyBorder="1" applyAlignment="1">
      <alignment vertical="center"/>
    </xf>
    <xf numFmtId="0" fontId="11" fillId="0" borderId="0" xfId="11" applyFont="1" applyAlignment="1">
      <alignment horizontal="center" vertical="center"/>
    </xf>
    <xf numFmtId="0" fontId="11" fillId="0" borderId="0" xfId="11" applyFont="1" applyAlignment="1">
      <alignment horizontal="left" vertical="center"/>
    </xf>
    <xf numFmtId="44" fontId="11" fillId="0" borderId="0" xfId="11" applyNumberFormat="1" applyFont="1" applyAlignment="1">
      <alignment horizontal="right" vertical="center"/>
    </xf>
    <xf numFmtId="10" fontId="11" fillId="0" borderId="0" xfId="3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4" fontId="11" fillId="0" borderId="0" xfId="11" applyNumberFormat="1" applyFont="1" applyAlignment="1">
      <alignment horizontal="right" vertical="center"/>
    </xf>
    <xf numFmtId="0" fontId="11" fillId="0" borderId="8" xfId="11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 wrapText="1"/>
    </xf>
    <xf numFmtId="0" fontId="11" fillId="0" borderId="9" xfId="11" applyFont="1" applyBorder="1" applyAlignment="1">
      <alignment horizontal="center" vertical="center" wrapText="1"/>
    </xf>
    <xf numFmtId="0" fontId="11" fillId="0" borderId="0" xfId="11" applyFont="1" applyAlignment="1">
      <alignment horizontal="center" vertical="center" wrapText="1"/>
    </xf>
    <xf numFmtId="0" fontId="11" fillId="0" borderId="8" xfId="11" applyFont="1" applyBorder="1" applyAlignment="1">
      <alignment vertical="center" wrapText="1"/>
    </xf>
    <xf numFmtId="44" fontId="11" fillId="0" borderId="0" xfId="12" applyFont="1" applyFill="1" applyBorder="1" applyAlignment="1">
      <alignment horizontal="right" vertical="center"/>
    </xf>
    <xf numFmtId="0" fontId="11" fillId="0" borderId="9" xfId="11" applyFont="1" applyBorder="1" applyAlignment="1">
      <alignment vertical="center" wrapText="1"/>
    </xf>
    <xf numFmtId="0" fontId="11" fillId="0" borderId="0" xfId="11" applyFont="1" applyAlignment="1">
      <alignment vertical="center" wrapText="1"/>
    </xf>
    <xf numFmtId="44" fontId="11" fillId="0" borderId="0" xfId="11" applyNumberFormat="1" applyFont="1" applyAlignment="1">
      <alignment vertical="center" wrapText="1"/>
    </xf>
    <xf numFmtId="0" fontId="11" fillId="0" borderId="10" xfId="11" applyFont="1" applyBorder="1" applyAlignment="1">
      <alignment vertical="center"/>
    </xf>
    <xf numFmtId="0" fontId="11" fillId="0" borderId="11" xfId="11" applyFont="1" applyBorder="1" applyAlignment="1">
      <alignment vertical="center"/>
    </xf>
    <xf numFmtId="44" fontId="11" fillId="0" borderId="3" xfId="12" applyFont="1" applyFill="1" applyBorder="1" applyAlignment="1">
      <alignment horizontal="right" vertical="center"/>
    </xf>
    <xf numFmtId="14" fontId="11" fillId="0" borderId="5" xfId="11" applyNumberFormat="1" applyFont="1" applyBorder="1" applyAlignment="1">
      <alignment horizontal="right" vertical="center"/>
    </xf>
    <xf numFmtId="44" fontId="11" fillId="0" borderId="6" xfId="12" applyFont="1" applyFill="1" applyBorder="1" applyAlignment="1">
      <alignment horizontal="right" vertical="center"/>
    </xf>
    <xf numFmtId="44" fontId="11" fillId="0" borderId="0" xfId="11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4" fillId="0" borderId="0" xfId="11" applyFont="1" applyAlignment="1">
      <alignment horizontal="center" vertical="center"/>
    </xf>
    <xf numFmtId="1" fontId="11" fillId="0" borderId="0" xfId="11" applyNumberFormat="1" applyFont="1" applyAlignment="1">
      <alignment horizontal="center" vertical="center"/>
    </xf>
    <xf numFmtId="1" fontId="11" fillId="0" borderId="2" xfId="11" applyNumberFormat="1" applyFont="1" applyBorder="1" applyAlignment="1">
      <alignment horizontal="center" vertical="center"/>
    </xf>
    <xf numFmtId="0" fontId="11" fillId="0" borderId="2" xfId="11" applyFont="1" applyBorder="1" applyAlignment="1">
      <alignment horizontal="center" vertical="center"/>
    </xf>
    <xf numFmtId="0" fontId="11" fillId="0" borderId="4" xfId="11" applyFont="1" applyBorder="1" applyAlignment="1">
      <alignment horizontal="center" vertical="center"/>
    </xf>
    <xf numFmtId="3" fontId="6" fillId="8" borderId="0" xfId="0" applyNumberFormat="1" applyFont="1" applyFill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164" fontId="0" fillId="9" borderId="9" xfId="2" applyNumberFormat="1" applyFont="1" applyFill="1" applyBorder="1" applyAlignment="1">
      <alignment vertical="center"/>
    </xf>
    <xf numFmtId="164" fontId="0" fillId="0" borderId="9" xfId="2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18" fillId="2" borderId="15" xfId="2" applyNumberFormat="1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164" fontId="0" fillId="3" borderId="9" xfId="2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0" fillId="0" borderId="0" xfId="2" applyNumberFormat="1" applyFont="1" applyBorder="1" applyAlignment="1">
      <alignment vertical="center"/>
    </xf>
    <xf numFmtId="0" fontId="17" fillId="7" borderId="8" xfId="0" applyFont="1" applyFill="1" applyBorder="1" applyAlignment="1">
      <alignment vertical="center"/>
    </xf>
    <xf numFmtId="0" fontId="0" fillId="7" borderId="0" xfId="0" applyFill="1" applyAlignment="1">
      <alignment vertical="center"/>
    </xf>
    <xf numFmtId="164" fontId="17" fillId="7" borderId="9" xfId="2" applyNumberFormat="1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164" fontId="17" fillId="0" borderId="9" xfId="2" applyNumberFormat="1" applyFont="1" applyFill="1" applyBorder="1" applyAlignment="1">
      <alignment vertical="center"/>
    </xf>
    <xf numFmtId="164" fontId="0" fillId="9" borderId="0" xfId="2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164" fontId="16" fillId="5" borderId="9" xfId="2" applyNumberFormat="1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6" fillId="0" borderId="9" xfId="2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64" fontId="18" fillId="2" borderId="9" xfId="2" applyNumberFormat="1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164" fontId="20" fillId="3" borderId="9" xfId="2" applyNumberFormat="1" applyFont="1" applyFill="1" applyBorder="1" applyAlignment="1">
      <alignment vertical="center"/>
    </xf>
    <xf numFmtId="164" fontId="0" fillId="7" borderId="9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44" fontId="16" fillId="2" borderId="11" xfId="2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164" fontId="16" fillId="2" borderId="15" xfId="2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164" fontId="17" fillId="3" borderId="9" xfId="2" applyNumberFormat="1" applyFont="1" applyFill="1" applyBorder="1" applyAlignment="1">
      <alignment vertical="center"/>
    </xf>
    <xf numFmtId="0" fontId="21" fillId="4" borderId="8" xfId="4" applyFont="1" applyFill="1" applyBorder="1" applyAlignment="1">
      <alignment vertical="center"/>
    </xf>
    <xf numFmtId="0" fontId="19" fillId="4" borderId="0" xfId="4" applyFont="1" applyFill="1" applyAlignment="1">
      <alignment vertical="center"/>
    </xf>
    <xf numFmtId="164" fontId="19" fillId="4" borderId="9" xfId="2" applyNumberFormat="1" applyFont="1" applyFill="1" applyBorder="1" applyAlignment="1">
      <alignment vertical="center"/>
    </xf>
    <xf numFmtId="0" fontId="19" fillId="0" borderId="8" xfId="4" applyFont="1" applyBorder="1" applyAlignment="1">
      <alignment vertical="center"/>
    </xf>
    <xf numFmtId="0" fontId="19" fillId="0" borderId="0" xfId="4" applyFont="1" applyAlignment="1">
      <alignment vertical="center"/>
    </xf>
    <xf numFmtId="164" fontId="19" fillId="0" borderId="9" xfId="2" applyNumberFormat="1" applyFont="1" applyBorder="1" applyAlignment="1">
      <alignment vertical="center"/>
    </xf>
    <xf numFmtId="0" fontId="21" fillId="6" borderId="8" xfId="4" applyFont="1" applyFill="1" applyBorder="1" applyAlignment="1">
      <alignment vertical="center"/>
    </xf>
    <xf numFmtId="0" fontId="19" fillId="6" borderId="0" xfId="4" applyFont="1" applyFill="1" applyAlignment="1">
      <alignment vertical="center"/>
    </xf>
    <xf numFmtId="164" fontId="19" fillId="6" borderId="9" xfId="2" applyNumberFormat="1" applyFont="1" applyFill="1" applyBorder="1" applyAlignment="1">
      <alignment vertical="center"/>
    </xf>
    <xf numFmtId="0" fontId="21" fillId="6" borderId="0" xfId="4" applyFont="1" applyFill="1" applyAlignment="1">
      <alignment vertical="center"/>
    </xf>
    <xf numFmtId="164" fontId="21" fillId="6" borderId="9" xfId="2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164" fontId="16" fillId="2" borderId="9" xfId="2" applyNumberFormat="1" applyFont="1" applyFill="1" applyBorder="1" applyAlignment="1">
      <alignment vertical="center"/>
    </xf>
    <xf numFmtId="0" fontId="21" fillId="4" borderId="0" xfId="4" applyFont="1" applyFill="1" applyAlignment="1">
      <alignment vertical="center"/>
    </xf>
    <xf numFmtId="164" fontId="21" fillId="4" borderId="9" xfId="2" applyNumberFormat="1" applyFont="1" applyFill="1" applyBorder="1" applyAlignment="1">
      <alignment vertical="center"/>
    </xf>
    <xf numFmtId="0" fontId="21" fillId="0" borderId="0" xfId="4" applyFont="1" applyAlignment="1">
      <alignment vertical="center"/>
    </xf>
    <xf numFmtId="164" fontId="16" fillId="2" borderId="11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1" xfId="2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165" fontId="0" fillId="0" borderId="9" xfId="1" applyNumberFormat="1" applyFont="1" applyBorder="1" applyAlignment="1">
      <alignment vertical="center"/>
    </xf>
    <xf numFmtId="165" fontId="0" fillId="9" borderId="0" xfId="1" applyNumberFormat="1" applyFont="1" applyFill="1" applyBorder="1" applyAlignment="1">
      <alignment vertical="center"/>
    </xf>
    <xf numFmtId="164" fontId="17" fillId="0" borderId="0" xfId="2" applyNumberFormat="1" applyFont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165" fontId="0" fillId="0" borderId="9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4" xfId="2" applyNumberFormat="1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5" fontId="0" fillId="0" borderId="15" xfId="1" applyNumberFormat="1" applyFont="1" applyBorder="1" applyAlignment="1">
      <alignment vertical="center"/>
    </xf>
    <xf numFmtId="9" fontId="0" fillId="0" borderId="7" xfId="3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17" fillId="0" borderId="0" xfId="2" applyNumberFormat="1" applyFont="1" applyBorder="1" applyAlignment="1">
      <alignment horizontal="center" vertical="center"/>
    </xf>
    <xf numFmtId="164" fontId="22" fillId="0" borderId="9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9" fontId="23" fillId="0" borderId="0" xfId="3" applyFont="1" applyBorder="1" applyAlignment="1">
      <alignment vertical="center"/>
    </xf>
    <xf numFmtId="9" fontId="22" fillId="0" borderId="9" xfId="3" applyFont="1" applyBorder="1" applyAlignment="1">
      <alignment horizontal="right" vertical="center"/>
    </xf>
    <xf numFmtId="9" fontId="0" fillId="0" borderId="0" xfId="3" applyFont="1" applyBorder="1" applyAlignment="1">
      <alignment vertical="center"/>
    </xf>
    <xf numFmtId="9" fontId="23" fillId="0" borderId="9" xfId="3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9" fontId="23" fillId="0" borderId="7" xfId="3" applyFont="1" applyBorder="1" applyAlignment="1">
      <alignment vertical="center"/>
    </xf>
    <xf numFmtId="9" fontId="23" fillId="0" borderId="11" xfId="3" applyFont="1" applyBorder="1" applyAlignment="1">
      <alignment vertical="center"/>
    </xf>
    <xf numFmtId="9" fontId="22" fillId="0" borderId="9" xfId="3" applyFont="1" applyBorder="1" applyAlignment="1">
      <alignment vertical="center"/>
    </xf>
    <xf numFmtId="164" fontId="17" fillId="0" borderId="9" xfId="2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17" fillId="0" borderId="9" xfId="2" applyNumberFormat="1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64" fontId="19" fillId="0" borderId="9" xfId="2" applyNumberFormat="1" applyFont="1" applyFill="1" applyBorder="1" applyAlignment="1">
      <alignment vertical="center"/>
    </xf>
    <xf numFmtId="0" fontId="21" fillId="4" borderId="9" xfId="4" applyFont="1" applyFill="1" applyBorder="1" applyAlignment="1">
      <alignment vertical="center"/>
    </xf>
    <xf numFmtId="14" fontId="0" fillId="9" borderId="9" xfId="2" applyNumberFormat="1" applyFont="1" applyFill="1" applyBorder="1" applyAlignment="1" applyProtection="1">
      <alignment horizontal="center" vertical="center"/>
      <protection locked="0"/>
    </xf>
    <xf numFmtId="10" fontId="0" fillId="9" borderId="9" xfId="3" applyNumberFormat="1" applyFont="1" applyFill="1" applyBorder="1" applyAlignment="1" applyProtection="1">
      <alignment vertical="center"/>
      <protection locked="0"/>
    </xf>
    <xf numFmtId="10" fontId="0" fillId="9" borderId="11" xfId="3" applyNumberFormat="1" applyFont="1" applyFill="1" applyBorder="1" applyAlignment="1" applyProtection="1">
      <alignment vertical="center"/>
      <protection locked="0"/>
    </xf>
    <xf numFmtId="0" fontId="16" fillId="2" borderId="13" xfId="0" applyFont="1" applyFill="1" applyBorder="1" applyAlignment="1" applyProtection="1">
      <alignment vertical="center"/>
      <protection locked="0"/>
    </xf>
    <xf numFmtId="0" fontId="18" fillId="2" borderId="14" xfId="0" applyFont="1" applyFill="1" applyBorder="1" applyAlignment="1" applyProtection="1">
      <alignment vertical="center"/>
      <protection locked="0"/>
    </xf>
    <xf numFmtId="0" fontId="18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0" fontId="19" fillId="0" borderId="8" xfId="11" applyFont="1" applyBorder="1" applyAlignment="1" applyProtection="1">
      <alignment horizontal="left" vertical="center"/>
      <protection locked="0"/>
    </xf>
    <xf numFmtId="0" fontId="19" fillId="0" borderId="0" xfId="11" applyFont="1" applyAlignment="1" applyProtection="1">
      <alignment horizontal="left" vertical="center"/>
      <protection locked="0"/>
    </xf>
    <xf numFmtId="0" fontId="19" fillId="0" borderId="10" xfId="11" applyFont="1" applyBorder="1" applyAlignment="1" applyProtection="1">
      <alignment horizontal="left" vertical="center"/>
      <protection locked="0"/>
    </xf>
    <xf numFmtId="0" fontId="19" fillId="0" borderId="7" xfId="11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9" borderId="9" xfId="2" applyNumberFormat="1" applyFont="1" applyFill="1" applyBorder="1" applyAlignment="1" applyProtection="1">
      <alignment vertical="center"/>
    </xf>
    <xf numFmtId="10" fontId="0" fillId="9" borderId="9" xfId="3" applyNumberFormat="1" applyFont="1" applyFill="1" applyBorder="1" applyAlignment="1" applyProtection="1">
      <alignment vertical="center"/>
    </xf>
    <xf numFmtId="165" fontId="0" fillId="9" borderId="9" xfId="1" applyNumberFormat="1" applyFont="1" applyFill="1" applyBorder="1" applyAlignment="1" applyProtection="1">
      <alignment vertical="center"/>
    </xf>
    <xf numFmtId="3" fontId="17" fillId="0" borderId="8" xfId="0" applyNumberFormat="1" applyFont="1" applyBorder="1" applyAlignment="1">
      <alignment vertical="center"/>
    </xf>
    <xf numFmtId="44" fontId="0" fillId="9" borderId="0" xfId="2" applyFont="1" applyFill="1" applyBorder="1" applyAlignment="1">
      <alignment vertical="center"/>
    </xf>
    <xf numFmtId="3" fontId="17" fillId="0" borderId="17" xfId="0" applyNumberFormat="1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164" fontId="17" fillId="0" borderId="18" xfId="0" applyNumberFormat="1" applyFont="1" applyBorder="1" applyAlignment="1">
      <alignment vertical="center"/>
    </xf>
    <xf numFmtId="164" fontId="17" fillId="0" borderId="19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164" fontId="17" fillId="0" borderId="14" xfId="2" applyNumberFormat="1" applyFont="1" applyBorder="1" applyAlignment="1">
      <alignment vertical="center"/>
    </xf>
    <xf numFmtId="164" fontId="2" fillId="0" borderId="14" xfId="2" applyNumberFormat="1" applyFont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3" fontId="24" fillId="0" borderId="0" xfId="0" applyNumberFormat="1" applyFont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44" fontId="0" fillId="9" borderId="0" xfId="0" applyNumberFormat="1" applyFill="1" applyAlignment="1">
      <alignment vertical="center"/>
    </xf>
    <xf numFmtId="0" fontId="17" fillId="0" borderId="13" xfId="0" applyFont="1" applyBorder="1" applyAlignment="1">
      <alignment vertical="center"/>
    </xf>
    <xf numFmtId="164" fontId="17" fillId="0" borderId="15" xfId="0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43" fontId="18" fillId="0" borderId="0" xfId="1" applyFont="1" applyBorder="1" applyAlignment="1">
      <alignment vertical="center"/>
    </xf>
    <xf numFmtId="10" fontId="0" fillId="0" borderId="0" xfId="3" applyNumberFormat="1" applyFont="1" applyAlignment="1">
      <alignment vertical="center"/>
    </xf>
    <xf numFmtId="8" fontId="11" fillId="0" borderId="0" xfId="11" applyNumberFormat="1" applyFont="1" applyAlignment="1">
      <alignment horizontal="right" vertical="center"/>
    </xf>
    <xf numFmtId="8" fontId="11" fillId="0" borderId="0" xfId="12" applyNumberFormat="1" applyFont="1" applyFill="1" applyBorder="1" applyAlignment="1">
      <alignment horizontal="right" vertical="center"/>
    </xf>
    <xf numFmtId="164" fontId="18" fillId="0" borderId="0" xfId="2" applyNumberFormat="1" applyFont="1" applyBorder="1" applyAlignment="1">
      <alignment vertical="center"/>
    </xf>
    <xf numFmtId="164" fontId="17" fillId="0" borderId="9" xfId="0" applyNumberFormat="1" applyFont="1" applyBorder="1" applyAlignment="1">
      <alignment vertical="center"/>
    </xf>
    <xf numFmtId="43" fontId="11" fillId="0" borderId="0" xfId="1" applyFont="1" applyAlignment="1">
      <alignment horizontal="right" vertical="center"/>
    </xf>
    <xf numFmtId="9" fontId="0" fillId="9" borderId="9" xfId="3" applyFont="1" applyFill="1" applyBorder="1" applyAlignment="1" applyProtection="1">
      <alignment vertical="center"/>
      <protection locked="0"/>
    </xf>
    <xf numFmtId="0" fontId="27" fillId="0" borderId="0" xfId="13" applyFont="1"/>
    <xf numFmtId="0" fontId="28" fillId="0" borderId="0" xfId="13" applyFont="1" applyAlignment="1">
      <alignment horizontal="center" wrapText="1"/>
    </xf>
    <xf numFmtId="0" fontId="26" fillId="0" borderId="0" xfId="13"/>
    <xf numFmtId="0" fontId="29" fillId="9" borderId="0" xfId="13" applyFont="1" applyFill="1" applyAlignment="1">
      <alignment horizontal="left" wrapText="1"/>
    </xf>
    <xf numFmtId="167" fontId="30" fillId="9" borderId="0" xfId="13" applyNumberFormat="1" applyFont="1" applyFill="1" applyAlignment="1">
      <alignment wrapText="1"/>
    </xf>
    <xf numFmtId="0" fontId="26" fillId="9" borderId="0" xfId="13" applyFill="1"/>
    <xf numFmtId="167" fontId="30" fillId="9" borderId="0" xfId="13" applyNumberFormat="1" applyFont="1" applyFill="1" applyAlignment="1">
      <alignment horizontal="right" wrapText="1"/>
    </xf>
    <xf numFmtId="168" fontId="29" fillId="9" borderId="0" xfId="13" applyNumberFormat="1" applyFont="1" applyFill="1" applyAlignment="1">
      <alignment horizontal="right" wrapText="1"/>
    </xf>
    <xf numFmtId="0" fontId="30" fillId="9" borderId="0" xfId="13" applyFont="1" applyFill="1"/>
    <xf numFmtId="14" fontId="26" fillId="9" borderId="0" xfId="13" applyNumberFormat="1" applyFill="1"/>
    <xf numFmtId="0" fontId="26" fillId="0" borderId="0" xfId="13" applyAlignment="1">
      <alignment horizontal="center"/>
    </xf>
    <xf numFmtId="0" fontId="27" fillId="0" borderId="13" xfId="13" applyFont="1" applyBorder="1"/>
    <xf numFmtId="0" fontId="27" fillId="0" borderId="14" xfId="13" applyFont="1" applyBorder="1" applyAlignment="1">
      <alignment horizontal="center"/>
    </xf>
    <xf numFmtId="0" fontId="27" fillId="0" borderId="15" xfId="13" applyFont="1" applyBorder="1"/>
    <xf numFmtId="0" fontId="26" fillId="0" borderId="8" xfId="13" applyBorder="1"/>
    <xf numFmtId="164" fontId="26" fillId="0" borderId="0" xfId="14" applyNumberFormat="1" applyFont="1" applyBorder="1" applyAlignment="1">
      <alignment horizontal="center"/>
    </xf>
    <xf numFmtId="0" fontId="27" fillId="0" borderId="20" xfId="13" applyFont="1" applyBorder="1"/>
    <xf numFmtId="164" fontId="27" fillId="0" borderId="21" xfId="13" applyNumberFormat="1" applyFont="1" applyBorder="1" applyAlignment="1">
      <alignment horizontal="center"/>
    </xf>
    <xf numFmtId="9" fontId="27" fillId="0" borderId="22" xfId="3" applyFont="1" applyBorder="1" applyAlignment="1">
      <alignment horizontal="center"/>
    </xf>
    <xf numFmtId="164" fontId="26" fillId="9" borderId="0" xfId="2" applyNumberFormat="1" applyFont="1" applyFill="1"/>
    <xf numFmtId="0" fontId="16" fillId="2" borderId="0" xfId="13" applyFont="1" applyFill="1"/>
    <xf numFmtId="0" fontId="16" fillId="2" borderId="0" xfId="13" applyFont="1" applyFill="1" applyAlignment="1">
      <alignment horizontal="center"/>
    </xf>
    <xf numFmtId="0" fontId="18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164" fontId="8" fillId="0" borderId="0" xfId="2" applyNumberFormat="1" applyFont="1" applyBorder="1" applyAlignment="1" applyProtection="1">
      <alignment vertical="center"/>
      <protection locked="0"/>
    </xf>
    <xf numFmtId="44" fontId="8" fillId="9" borderId="0" xfId="2" applyFont="1" applyFill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164" fontId="8" fillId="0" borderId="7" xfId="2" applyNumberFormat="1" applyFont="1" applyBorder="1" applyAlignment="1" applyProtection="1">
      <alignment vertical="center"/>
      <protection locked="0"/>
    </xf>
    <xf numFmtId="44" fontId="8" fillId="9" borderId="7" xfId="2" applyFont="1" applyFill="1" applyBorder="1" applyAlignment="1" applyProtection="1">
      <alignment vertical="center"/>
      <protection locked="0"/>
    </xf>
    <xf numFmtId="14" fontId="0" fillId="0" borderId="0" xfId="2" applyNumberFormat="1" applyFont="1" applyFill="1" applyBorder="1" applyAlignment="1" applyProtection="1">
      <alignment horizontal="center" vertical="center"/>
      <protection locked="0"/>
    </xf>
    <xf numFmtId="164" fontId="0" fillId="0" borderId="0" xfId="2" applyNumberFormat="1" applyFont="1" applyFill="1" applyBorder="1" applyAlignment="1" applyProtection="1">
      <alignment vertical="center"/>
    </xf>
    <xf numFmtId="10" fontId="0" fillId="0" borderId="0" xfId="3" applyNumberFormat="1" applyFont="1" applyFill="1" applyBorder="1" applyAlignment="1" applyProtection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4" fontId="0" fillId="0" borderId="0" xfId="2" applyNumberFormat="1" applyFont="1" applyFill="1" applyBorder="1" applyAlignment="1" applyProtection="1">
      <alignment vertical="center"/>
      <protection locked="0"/>
    </xf>
    <xf numFmtId="10" fontId="0" fillId="0" borderId="0" xfId="3" applyNumberFormat="1" applyFont="1" applyFill="1" applyBorder="1" applyAlignment="1" applyProtection="1">
      <alignment vertical="center"/>
      <protection locked="0"/>
    </xf>
    <xf numFmtId="164" fontId="22" fillId="0" borderId="16" xfId="2" applyNumberFormat="1" applyFont="1" applyBorder="1" applyAlignment="1">
      <alignment horizontal="center" vertical="center"/>
    </xf>
    <xf numFmtId="164" fontId="24" fillId="0" borderId="14" xfId="2" applyNumberFormat="1" applyFont="1" applyBorder="1" applyAlignment="1">
      <alignment vertical="center"/>
    </xf>
    <xf numFmtId="164" fontId="8" fillId="0" borderId="14" xfId="2" applyNumberFormat="1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164" fontId="24" fillId="0" borderId="18" xfId="0" applyNumberFormat="1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4" fontId="24" fillId="0" borderId="8" xfId="2" applyNumberFormat="1" applyFont="1" applyBorder="1" applyAlignment="1">
      <alignment vertical="center"/>
    </xf>
    <xf numFmtId="164" fontId="8" fillId="9" borderId="8" xfId="2" applyNumberFormat="1" applyFont="1" applyFill="1" applyBorder="1" applyAlignment="1">
      <alignment vertical="center"/>
    </xf>
    <xf numFmtId="164" fontId="8" fillId="9" borderId="0" xfId="2" applyNumberFormat="1" applyFont="1" applyFill="1" applyBorder="1" applyAlignment="1">
      <alignment vertical="center"/>
    </xf>
    <xf numFmtId="164" fontId="24" fillId="0" borderId="13" xfId="2" applyNumberFormat="1" applyFont="1" applyBorder="1" applyAlignment="1">
      <alignment vertical="center"/>
    </xf>
    <xf numFmtId="164" fontId="24" fillId="0" borderId="15" xfId="2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164" fontId="24" fillId="0" borderId="19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9" fontId="24" fillId="0" borderId="18" xfId="0" applyNumberFormat="1" applyFont="1" applyBorder="1" applyAlignment="1">
      <alignment vertical="center"/>
    </xf>
    <xf numFmtId="169" fontId="24" fillId="0" borderId="19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19" fillId="9" borderId="9" xfId="2" applyNumberFormat="1" applyFont="1" applyFill="1" applyBorder="1" applyAlignment="1">
      <alignment vertical="center"/>
    </xf>
    <xf numFmtId="164" fontId="26" fillId="0" borderId="0" xfId="2" applyNumberFormat="1" applyFont="1" applyBorder="1" applyAlignment="1">
      <alignment horizontal="center"/>
    </xf>
    <xf numFmtId="170" fontId="26" fillId="0" borderId="9" xfId="3" applyNumberFormat="1" applyFont="1" applyBorder="1"/>
    <xf numFmtId="170" fontId="8" fillId="0" borderId="0" xfId="3" applyNumberFormat="1" applyFont="1" applyBorder="1" applyAlignment="1" applyProtection="1">
      <alignment vertical="center"/>
      <protection locked="0"/>
    </xf>
    <xf numFmtId="170" fontId="8" fillId="0" borderId="7" xfId="3" applyNumberFormat="1" applyFont="1" applyBorder="1" applyAlignment="1" applyProtection="1">
      <alignment vertical="center"/>
      <protection locked="0"/>
    </xf>
    <xf numFmtId="0" fontId="8" fillId="9" borderId="9" xfId="2" applyNumberFormat="1" applyFont="1" applyFill="1" applyBorder="1" applyAlignment="1" applyProtection="1">
      <alignment vertical="center"/>
      <protection locked="0"/>
    </xf>
    <xf numFmtId="0" fontId="8" fillId="9" borderId="11" xfId="2" applyNumberFormat="1" applyFont="1" applyFill="1" applyBorder="1" applyAlignment="1" applyProtection="1">
      <alignment vertical="center"/>
      <protection locked="0"/>
    </xf>
    <xf numFmtId="171" fontId="24" fillId="0" borderId="18" xfId="0" applyNumberFormat="1" applyFont="1" applyBorder="1" applyAlignment="1">
      <alignment vertical="center"/>
    </xf>
    <xf numFmtId="171" fontId="24" fillId="0" borderId="19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0" fontId="0" fillId="0" borderId="0" xfId="3" applyNumberFormat="1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9" borderId="8" xfId="0" applyFont="1" applyFill="1" applyBorder="1" applyAlignment="1">
      <alignment vertical="center"/>
    </xf>
    <xf numFmtId="0" fontId="0" fillId="9" borderId="0" xfId="0" applyFont="1" applyFill="1" applyBorder="1" applyAlignment="1">
      <alignment vertical="center"/>
    </xf>
    <xf numFmtId="164" fontId="0" fillId="0" borderId="9" xfId="2" applyNumberFormat="1" applyFont="1" applyFill="1" applyBorder="1" applyAlignment="1">
      <alignment vertical="center"/>
    </xf>
    <xf numFmtId="164" fontId="17" fillId="0" borderId="15" xfId="2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15">
    <cellStyle name="Comma" xfId="1" builtinId="3"/>
    <cellStyle name="Comma 2" xfId="5" xr:uid="{00000000-0005-0000-0000-000001000000}"/>
    <cellStyle name="Comma0" xfId="8" xr:uid="{00000000-0005-0000-0000-000002000000}"/>
    <cellStyle name="Currency" xfId="2" builtinId="4"/>
    <cellStyle name="Currency 2" xfId="7" xr:uid="{00000000-0005-0000-0000-000004000000}"/>
    <cellStyle name="Currency 3" xfId="10" xr:uid="{00000000-0005-0000-0000-000005000000}"/>
    <cellStyle name="Currency 4" xfId="12" xr:uid="{00000000-0005-0000-0000-000006000000}"/>
    <cellStyle name="Currency 5" xfId="14" xr:uid="{CD424107-9D69-A447-8C7E-5B8E16BD4EC3}"/>
    <cellStyle name="Currency0" xfId="9" xr:uid="{00000000-0005-0000-0000-000007000000}"/>
    <cellStyle name="Normal" xfId="0" builtinId="0"/>
    <cellStyle name="Normal 2" xfId="4" xr:uid="{00000000-0005-0000-0000-000009000000}"/>
    <cellStyle name="Normal 2 2" xfId="13" xr:uid="{6BC808DE-013B-F349-A592-84B4319FFD9C}"/>
    <cellStyle name="Normal 3" xfId="6" xr:uid="{00000000-0005-0000-0000-00000A000000}"/>
    <cellStyle name="Normal 4" xfId="11" xr:uid="{00000000-0005-0000-0000-00000B000000}"/>
    <cellStyle name="Percent" xfId="3" builtinId="5"/>
  </cellStyles>
  <dxfs count="1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'Breakeven Analysis'!$A$5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val>
            <c:numRef>
              <c:f>'Breakeven Analysis'!$H$5:$S$5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0-4D19-B4FB-34B5486F9053}"/>
            </c:ext>
          </c:extLst>
        </c:ser>
        <c:ser>
          <c:idx val="1"/>
          <c:order val="1"/>
          <c:tx>
            <c:strRef>
              <c:f>'Breakeven Analysis'!$A$7</c:f>
              <c:strCache>
                <c:ptCount val="1"/>
                <c:pt idx="0">
                  <c:v>Variable Costs</c:v>
                </c:pt>
              </c:strCache>
            </c:strRef>
          </c:tx>
          <c:marker>
            <c:symbol val="none"/>
          </c:marker>
          <c:val>
            <c:numRef>
              <c:f>'Breakeven Analysis'!$H$10:$S$10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0-4D19-B4FB-34B5486F9053}"/>
            </c:ext>
          </c:extLst>
        </c:ser>
        <c:ser>
          <c:idx val="2"/>
          <c:order val="2"/>
          <c:tx>
            <c:strRef>
              <c:f>'Breakeven Analysis'!$A$14</c:f>
              <c:strCache>
                <c:ptCount val="1"/>
                <c:pt idx="0">
                  <c:v>Fixed Costs</c:v>
                </c:pt>
              </c:strCache>
            </c:strRef>
          </c:tx>
          <c:marker>
            <c:symbol val="none"/>
          </c:marker>
          <c:val>
            <c:numRef>
              <c:f>'Breakeven Analysis'!$H$14:$S$14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0-4D19-B4FB-34B5486F9053}"/>
            </c:ext>
          </c:extLst>
        </c:ser>
        <c:ser>
          <c:idx val="3"/>
          <c:order val="3"/>
          <c:tx>
            <c:strRef>
              <c:f>'Breakeven Analysis'!$A$37</c:f>
              <c:strCache>
                <c:ptCount val="1"/>
                <c:pt idx="0">
                  <c:v>Breakeven Point</c:v>
                </c:pt>
              </c:strCache>
            </c:strRef>
          </c:tx>
          <c:marker>
            <c:symbol val="none"/>
          </c:marker>
          <c:val>
            <c:numRef>
              <c:f>'Breakeven Analysis'!$H$38:$S$38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0-4D19-B4FB-34B5486F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78400"/>
        <c:axId val="101888384"/>
      </c:lineChart>
      <c:catAx>
        <c:axId val="10187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88384"/>
        <c:crosses val="autoZero"/>
        <c:auto val="1"/>
        <c:lblAlgn val="ctr"/>
        <c:lblOffset val="100"/>
        <c:noMultiLvlLbl val="0"/>
      </c:catAx>
      <c:valAx>
        <c:axId val="10188838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0187840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'Breakeven Analysis'!$A$24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val>
            <c:numRef>
              <c:f>'Breakeven Analysis'!$H$24:$S$24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C-422E-93A0-FE5F6B1C8E16}"/>
            </c:ext>
          </c:extLst>
        </c:ser>
        <c:ser>
          <c:idx val="1"/>
          <c:order val="1"/>
          <c:tx>
            <c:strRef>
              <c:f>'Breakeven Analysis'!$A$26</c:f>
              <c:strCache>
                <c:ptCount val="1"/>
                <c:pt idx="0">
                  <c:v>Variable Costs</c:v>
                </c:pt>
              </c:strCache>
            </c:strRef>
          </c:tx>
          <c:marker>
            <c:symbol val="none"/>
          </c:marker>
          <c:val>
            <c:numRef>
              <c:f>'Breakeven Analysis'!$H$29:$S$29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C-422E-93A0-FE5F6B1C8E16}"/>
            </c:ext>
          </c:extLst>
        </c:ser>
        <c:ser>
          <c:idx val="2"/>
          <c:order val="2"/>
          <c:tx>
            <c:strRef>
              <c:f>'Breakeven Analysis'!$A$33</c:f>
              <c:strCache>
                <c:ptCount val="1"/>
                <c:pt idx="0">
                  <c:v>Fixed Costs</c:v>
                </c:pt>
              </c:strCache>
            </c:strRef>
          </c:tx>
          <c:marker>
            <c:symbol val="none"/>
          </c:marker>
          <c:val>
            <c:numRef>
              <c:f>'Breakeven Analysis'!$H$33:$S$33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7C-422E-93A0-FE5F6B1C8E16}"/>
            </c:ext>
          </c:extLst>
        </c:ser>
        <c:ser>
          <c:idx val="3"/>
          <c:order val="3"/>
          <c:tx>
            <c:strRef>
              <c:f>'Breakeven Analysis'!$A$37</c:f>
              <c:strCache>
                <c:ptCount val="1"/>
                <c:pt idx="0">
                  <c:v>Breakeven Point</c:v>
                </c:pt>
              </c:strCache>
            </c:strRef>
          </c:tx>
          <c:marker>
            <c:symbol val="none"/>
          </c:marker>
          <c:val>
            <c:numRef>
              <c:f>'Breakeven Analysis'!$H$38:$S$38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7C-422E-93A0-FE5F6B1C8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271680"/>
        <c:axId val="105273216"/>
      </c:lineChart>
      <c:catAx>
        <c:axId val="10527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273216"/>
        <c:crosses val="autoZero"/>
        <c:auto val="1"/>
        <c:lblAlgn val="ctr"/>
        <c:lblOffset val="100"/>
        <c:noMultiLvlLbl val="0"/>
      </c:catAx>
      <c:valAx>
        <c:axId val="105273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27168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2</xdr:row>
      <xdr:rowOff>128587</xdr:rowOff>
    </xdr:from>
    <xdr:to>
      <xdr:col>27</xdr:col>
      <xdr:colOff>323850</xdr:colOff>
      <xdr:row>19</xdr:row>
      <xdr:rowOff>18097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</xdr:colOff>
      <xdr:row>21</xdr:row>
      <xdr:rowOff>90487</xdr:rowOff>
    </xdr:from>
    <xdr:to>
      <xdr:col>27</xdr:col>
      <xdr:colOff>333375</xdr:colOff>
      <xdr:row>37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1D12-7128-064C-A238-ACB772DA1D93}">
  <dimension ref="A1:I51"/>
  <sheetViews>
    <sheetView showGridLines="0" tabSelected="1" workbookViewId="0"/>
  </sheetViews>
  <sheetFormatPr baseColWidth="10" defaultColWidth="8.83203125" defaultRowHeight="15" x14ac:dyDescent="0.2"/>
  <cols>
    <col min="1" max="1" width="31.83203125" style="219" customWidth="1"/>
    <col min="2" max="2" width="13.6640625" style="219" customWidth="1"/>
    <col min="3" max="3" width="25.83203125" style="219" customWidth="1"/>
    <col min="4" max="5" width="2.83203125" style="219" customWidth="1"/>
    <col min="6" max="6" width="25.83203125" style="219" customWidth="1"/>
    <col min="7" max="7" width="10.83203125" style="227" customWidth="1"/>
    <col min="8" max="8" width="9.83203125" style="227" customWidth="1"/>
    <col min="9" max="9" width="11" style="219" bestFit="1" customWidth="1"/>
    <col min="10" max="16384" width="8.83203125" style="219"/>
  </cols>
  <sheetData>
    <row r="1" spans="1:9" x14ac:dyDescent="0.2">
      <c r="A1" s="237" t="s">
        <v>176</v>
      </c>
      <c r="B1" s="237"/>
      <c r="C1" s="237"/>
      <c r="D1" s="237"/>
      <c r="E1" s="237"/>
      <c r="F1" s="237"/>
      <c r="G1" s="238"/>
      <c r="H1" s="238"/>
      <c r="I1" s="237"/>
    </row>
    <row r="2" spans="1:9" x14ac:dyDescent="0.2">
      <c r="A2" s="219" t="s">
        <v>178</v>
      </c>
      <c r="B2" s="226">
        <v>44927</v>
      </c>
    </row>
    <row r="3" spans="1:9" x14ac:dyDescent="0.2">
      <c r="A3" s="219" t="s">
        <v>177</v>
      </c>
      <c r="B3" s="226">
        <v>45138</v>
      </c>
    </row>
    <row r="4" spans="1:9" x14ac:dyDescent="0.2">
      <c r="A4" s="219" t="s">
        <v>182</v>
      </c>
      <c r="B4" s="236"/>
    </row>
    <row r="6" spans="1:9" x14ac:dyDescent="0.2">
      <c r="A6" s="217" t="s">
        <v>167</v>
      </c>
      <c r="B6" s="218"/>
      <c r="C6" s="217" t="s">
        <v>168</v>
      </c>
      <c r="F6" s="228" t="s">
        <v>169</v>
      </c>
      <c r="G6" s="229" t="s">
        <v>173</v>
      </c>
      <c r="H6" s="229" t="s">
        <v>179</v>
      </c>
      <c r="I6" s="230" t="s">
        <v>180</v>
      </c>
    </row>
    <row r="7" spans="1:9" x14ac:dyDescent="0.2">
      <c r="A7" s="220"/>
      <c r="B7" s="221"/>
      <c r="C7" s="222"/>
      <c r="F7" s="231" t="s">
        <v>170</v>
      </c>
      <c r="G7" s="232">
        <f>SUMIF($C$7:$C$51,F7,$B$7:$B$51)</f>
        <v>0</v>
      </c>
      <c r="H7" s="277">
        <f>(G7/_xlfn.DAYS($B$3,$B$2))*30</f>
        <v>0</v>
      </c>
      <c r="I7" s="278" t="str">
        <f>IFERROR(G7/$B$4,"")</f>
        <v/>
      </c>
    </row>
    <row r="8" spans="1:9" x14ac:dyDescent="0.2">
      <c r="A8" s="220"/>
      <c r="B8" s="223"/>
      <c r="C8" s="222"/>
      <c r="F8" s="231" t="s">
        <v>6</v>
      </c>
      <c r="G8" s="232">
        <f t="shared" ref="G8:G20" si="0">SUMIF($C$7:$C$51,F8,$B$7:$B$51)</f>
        <v>0</v>
      </c>
      <c r="H8" s="277">
        <f t="shared" ref="H8:H20" si="1">(G8/_xlfn.DAYS($B$3,$B$2))*30</f>
        <v>0</v>
      </c>
      <c r="I8" s="278" t="str">
        <f t="shared" ref="I8:I20" si="2">IFERROR(G8/$B$4,"")</f>
        <v/>
      </c>
    </row>
    <row r="9" spans="1:9" x14ac:dyDescent="0.2">
      <c r="A9" s="220"/>
      <c r="B9" s="223"/>
      <c r="C9" s="222"/>
      <c r="F9" s="231" t="s">
        <v>8</v>
      </c>
      <c r="G9" s="232">
        <f t="shared" si="0"/>
        <v>0</v>
      </c>
      <c r="H9" s="277">
        <f t="shared" si="1"/>
        <v>0</v>
      </c>
      <c r="I9" s="278" t="str">
        <f t="shared" si="2"/>
        <v/>
      </c>
    </row>
    <row r="10" spans="1:9" x14ac:dyDescent="0.2">
      <c r="A10" s="220"/>
      <c r="B10" s="224"/>
      <c r="C10" s="222"/>
      <c r="F10" s="231" t="s">
        <v>7</v>
      </c>
      <c r="G10" s="232">
        <f t="shared" si="0"/>
        <v>0</v>
      </c>
      <c r="H10" s="277">
        <f t="shared" si="1"/>
        <v>0</v>
      </c>
      <c r="I10" s="278" t="str">
        <f t="shared" si="2"/>
        <v/>
      </c>
    </row>
    <row r="11" spans="1:9" x14ac:dyDescent="0.2">
      <c r="A11" s="220"/>
      <c r="B11" s="224"/>
      <c r="C11" s="222"/>
      <c r="F11" s="231" t="s">
        <v>128</v>
      </c>
      <c r="G11" s="232">
        <f t="shared" si="0"/>
        <v>0</v>
      </c>
      <c r="H11" s="277">
        <f t="shared" si="1"/>
        <v>0</v>
      </c>
      <c r="I11" s="278" t="str">
        <f t="shared" si="2"/>
        <v/>
      </c>
    </row>
    <row r="12" spans="1:9" x14ac:dyDescent="0.2">
      <c r="A12" s="220"/>
      <c r="B12" s="221"/>
      <c r="C12" s="222"/>
      <c r="F12" s="231" t="s">
        <v>171</v>
      </c>
      <c r="G12" s="232">
        <f t="shared" si="0"/>
        <v>0</v>
      </c>
      <c r="H12" s="277">
        <f t="shared" si="1"/>
        <v>0</v>
      </c>
      <c r="I12" s="278" t="str">
        <f t="shared" si="2"/>
        <v/>
      </c>
    </row>
    <row r="13" spans="1:9" x14ac:dyDescent="0.2">
      <c r="A13" s="220"/>
      <c r="B13" s="223"/>
      <c r="C13" s="222"/>
      <c r="F13" s="231" t="s">
        <v>172</v>
      </c>
      <c r="G13" s="232">
        <f t="shared" si="0"/>
        <v>0</v>
      </c>
      <c r="H13" s="277">
        <f t="shared" si="1"/>
        <v>0</v>
      </c>
      <c r="I13" s="278" t="str">
        <f t="shared" si="2"/>
        <v/>
      </c>
    </row>
    <row r="14" spans="1:9" x14ac:dyDescent="0.2">
      <c r="A14" s="220"/>
      <c r="B14" s="223"/>
      <c r="C14" s="222"/>
      <c r="F14" s="231" t="s">
        <v>166</v>
      </c>
      <c r="G14" s="232">
        <f t="shared" si="0"/>
        <v>0</v>
      </c>
      <c r="H14" s="277">
        <f t="shared" si="1"/>
        <v>0</v>
      </c>
      <c r="I14" s="278" t="str">
        <f t="shared" si="2"/>
        <v/>
      </c>
    </row>
    <row r="15" spans="1:9" x14ac:dyDescent="0.2">
      <c r="A15" s="220"/>
      <c r="B15" s="224"/>
      <c r="C15" s="222"/>
      <c r="F15" s="231" t="s">
        <v>34</v>
      </c>
      <c r="G15" s="232">
        <f t="shared" si="0"/>
        <v>0</v>
      </c>
      <c r="H15" s="277">
        <f t="shared" si="1"/>
        <v>0</v>
      </c>
      <c r="I15" s="278" t="str">
        <f t="shared" si="2"/>
        <v/>
      </c>
    </row>
    <row r="16" spans="1:9" x14ac:dyDescent="0.2">
      <c r="A16" s="220"/>
      <c r="B16" s="223"/>
      <c r="C16" s="222"/>
      <c r="F16" s="231" t="s">
        <v>165</v>
      </c>
      <c r="G16" s="232">
        <f t="shared" si="0"/>
        <v>0</v>
      </c>
      <c r="H16" s="277">
        <f t="shared" si="1"/>
        <v>0</v>
      </c>
      <c r="I16" s="278" t="str">
        <f t="shared" si="2"/>
        <v/>
      </c>
    </row>
    <row r="17" spans="1:9" x14ac:dyDescent="0.2">
      <c r="A17" s="220"/>
      <c r="B17" s="223"/>
      <c r="C17" s="222"/>
      <c r="F17" s="231" t="s">
        <v>164</v>
      </c>
      <c r="G17" s="232">
        <f t="shared" si="0"/>
        <v>0</v>
      </c>
      <c r="H17" s="277">
        <f t="shared" si="1"/>
        <v>0</v>
      </c>
      <c r="I17" s="278" t="str">
        <f t="shared" si="2"/>
        <v/>
      </c>
    </row>
    <row r="18" spans="1:9" x14ac:dyDescent="0.2">
      <c r="A18" s="220"/>
      <c r="B18" s="223"/>
      <c r="C18" s="222"/>
      <c r="F18" s="231"/>
      <c r="G18" s="232">
        <f t="shared" si="0"/>
        <v>0</v>
      </c>
      <c r="H18" s="277">
        <f t="shared" si="1"/>
        <v>0</v>
      </c>
      <c r="I18" s="278" t="str">
        <f t="shared" si="2"/>
        <v/>
      </c>
    </row>
    <row r="19" spans="1:9" x14ac:dyDescent="0.2">
      <c r="A19" s="220"/>
      <c r="B19" s="223"/>
      <c r="C19" s="222"/>
      <c r="F19" s="231"/>
      <c r="G19" s="232">
        <f t="shared" si="0"/>
        <v>0</v>
      </c>
      <c r="H19" s="277">
        <f t="shared" si="1"/>
        <v>0</v>
      </c>
      <c r="I19" s="278" t="str">
        <f t="shared" si="2"/>
        <v/>
      </c>
    </row>
    <row r="20" spans="1:9" x14ac:dyDescent="0.2">
      <c r="A20" s="220"/>
      <c r="B20" s="223"/>
      <c r="C20" s="222"/>
      <c r="F20" s="231"/>
      <c r="G20" s="232">
        <f t="shared" si="0"/>
        <v>0</v>
      </c>
      <c r="H20" s="277">
        <f t="shared" si="1"/>
        <v>0</v>
      </c>
      <c r="I20" s="278" t="str">
        <f t="shared" si="2"/>
        <v/>
      </c>
    </row>
    <row r="21" spans="1:9" x14ac:dyDescent="0.2">
      <c r="A21" s="220"/>
      <c r="B21" s="223"/>
      <c r="C21" s="222"/>
      <c r="F21" s="233" t="s">
        <v>181</v>
      </c>
      <c r="G21" s="234">
        <f>SUM(G7:G20)</f>
        <v>0</v>
      </c>
      <c r="H21" s="234">
        <f>SUM(H7:H20)</f>
        <v>0</v>
      </c>
      <c r="I21" s="235">
        <f>SUM(I7:I17)</f>
        <v>0</v>
      </c>
    </row>
    <row r="22" spans="1:9" x14ac:dyDescent="0.2">
      <c r="A22" s="220"/>
      <c r="B22" s="223"/>
      <c r="C22" s="222"/>
    </row>
    <row r="23" spans="1:9" x14ac:dyDescent="0.2">
      <c r="A23" s="220"/>
      <c r="B23" s="223"/>
      <c r="C23" s="222"/>
    </row>
    <row r="24" spans="1:9" x14ac:dyDescent="0.2">
      <c r="A24" s="220"/>
      <c r="B24" s="223"/>
      <c r="C24" s="222"/>
    </row>
    <row r="25" spans="1:9" x14ac:dyDescent="0.2">
      <c r="A25" s="220"/>
      <c r="B25" s="223"/>
      <c r="C25" s="222"/>
    </row>
    <row r="26" spans="1:9" x14ac:dyDescent="0.2">
      <c r="A26" s="220"/>
      <c r="B26" s="223"/>
      <c r="C26" s="222"/>
    </row>
    <row r="27" spans="1:9" x14ac:dyDescent="0.2">
      <c r="A27" s="220"/>
      <c r="B27" s="223"/>
      <c r="C27" s="222"/>
    </row>
    <row r="28" spans="1:9" x14ac:dyDescent="0.2">
      <c r="A28" s="220"/>
      <c r="B28" s="223"/>
      <c r="C28" s="222"/>
    </row>
    <row r="29" spans="1:9" x14ac:dyDescent="0.2">
      <c r="A29" s="220"/>
      <c r="B29" s="223"/>
      <c r="C29" s="222"/>
    </row>
    <row r="30" spans="1:9" x14ac:dyDescent="0.2">
      <c r="A30" s="220"/>
      <c r="B30" s="224"/>
      <c r="C30" s="222"/>
    </row>
    <row r="31" spans="1:9" x14ac:dyDescent="0.2">
      <c r="A31" s="220"/>
      <c r="B31" s="223"/>
      <c r="C31" s="222"/>
    </row>
    <row r="32" spans="1:9" x14ac:dyDescent="0.2">
      <c r="A32" s="220"/>
      <c r="B32" s="223"/>
      <c r="C32" s="222"/>
    </row>
    <row r="33" spans="1:3" x14ac:dyDescent="0.2">
      <c r="A33" s="220"/>
      <c r="B33" s="223"/>
      <c r="C33" s="222"/>
    </row>
    <row r="34" spans="1:3" x14ac:dyDescent="0.2">
      <c r="A34" s="220"/>
      <c r="B34" s="223"/>
      <c r="C34" s="222"/>
    </row>
    <row r="35" spans="1:3" x14ac:dyDescent="0.2">
      <c r="A35" s="220"/>
      <c r="B35" s="223"/>
      <c r="C35" s="222"/>
    </row>
    <row r="36" spans="1:3" x14ac:dyDescent="0.2">
      <c r="A36" s="220"/>
      <c r="B36" s="223"/>
      <c r="C36" s="222"/>
    </row>
    <row r="37" spans="1:3" x14ac:dyDescent="0.2">
      <c r="A37" s="220"/>
      <c r="B37" s="223"/>
      <c r="C37" s="222"/>
    </row>
    <row r="38" spans="1:3" x14ac:dyDescent="0.2">
      <c r="A38" s="220"/>
      <c r="B38" s="223"/>
      <c r="C38" s="222"/>
    </row>
    <row r="39" spans="1:3" x14ac:dyDescent="0.2">
      <c r="A39" s="220"/>
      <c r="B39" s="223"/>
      <c r="C39" s="222"/>
    </row>
    <row r="40" spans="1:3" x14ac:dyDescent="0.2">
      <c r="A40" s="220"/>
      <c r="B40" s="223"/>
      <c r="C40" s="222"/>
    </row>
    <row r="41" spans="1:3" x14ac:dyDescent="0.2">
      <c r="A41" s="220"/>
      <c r="B41" s="224"/>
      <c r="C41" s="222"/>
    </row>
    <row r="42" spans="1:3" x14ac:dyDescent="0.2">
      <c r="A42" s="220"/>
      <c r="B42" s="224"/>
      <c r="C42" s="222"/>
    </row>
    <row r="43" spans="1:3" x14ac:dyDescent="0.2">
      <c r="A43" s="220"/>
      <c r="B43" s="224"/>
      <c r="C43" s="222"/>
    </row>
    <row r="44" spans="1:3" x14ac:dyDescent="0.2">
      <c r="A44" s="220"/>
      <c r="B44" s="221"/>
      <c r="C44" s="222"/>
    </row>
    <row r="45" spans="1:3" x14ac:dyDescent="0.2">
      <c r="A45" s="222"/>
      <c r="B45" s="222"/>
      <c r="C45" s="222"/>
    </row>
    <row r="46" spans="1:3" x14ac:dyDescent="0.2">
      <c r="A46" s="222"/>
      <c r="B46" s="222"/>
      <c r="C46" s="222"/>
    </row>
    <row r="47" spans="1:3" x14ac:dyDescent="0.2">
      <c r="A47" s="225"/>
      <c r="B47" s="222"/>
      <c r="C47" s="222"/>
    </row>
    <row r="48" spans="1:3" x14ac:dyDescent="0.2">
      <c r="A48" s="222"/>
      <c r="B48" s="222"/>
      <c r="C48" s="222"/>
    </row>
    <row r="49" spans="1:3" x14ac:dyDescent="0.2">
      <c r="A49" s="222"/>
      <c r="B49" s="222"/>
      <c r="C49" s="222"/>
    </row>
    <row r="50" spans="1:3" x14ac:dyDescent="0.2">
      <c r="A50" s="222"/>
      <c r="B50" s="222"/>
      <c r="C50" s="222"/>
    </row>
    <row r="51" spans="1:3" x14ac:dyDescent="0.2">
      <c r="A51" s="222"/>
      <c r="B51" s="222"/>
      <c r="C51" s="222"/>
    </row>
  </sheetData>
  <dataValidations count="1">
    <dataValidation type="list" allowBlank="1" showInputMessage="1" showErrorMessage="1" sqref="C7:C51" xr:uid="{E4B604C4-00DE-7843-90FC-0AC0964538DE}">
      <formula1>$F$7:$F$20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A1:L29"/>
  <sheetViews>
    <sheetView showGridLines="0" zoomScale="130" zoomScaleNormal="130" workbookViewId="0"/>
  </sheetViews>
  <sheetFormatPr baseColWidth="10" defaultColWidth="8.83203125" defaultRowHeight="14" customHeight="1" x14ac:dyDescent="0.2"/>
  <cols>
    <col min="1" max="10" width="2.6640625" style="2" customWidth="1"/>
    <col min="11" max="11" width="9.6640625" style="2" customWidth="1"/>
    <col min="12" max="12" width="12.83203125" style="1" customWidth="1"/>
    <col min="13" max="235" width="9.1640625" style="2"/>
    <col min="236" max="240" width="2.6640625" style="2" customWidth="1"/>
    <col min="241" max="491" width="9.1640625" style="2"/>
    <col min="492" max="496" width="2.6640625" style="2" customWidth="1"/>
    <col min="497" max="747" width="9.1640625" style="2"/>
    <col min="748" max="752" width="2.6640625" style="2" customWidth="1"/>
    <col min="753" max="1003" width="9.1640625" style="2"/>
    <col min="1004" max="1008" width="2.6640625" style="2" customWidth="1"/>
    <col min="1009" max="1259" width="9.1640625" style="2"/>
    <col min="1260" max="1264" width="2.6640625" style="2" customWidth="1"/>
    <col min="1265" max="1515" width="9.1640625" style="2"/>
    <col min="1516" max="1520" width="2.6640625" style="2" customWidth="1"/>
    <col min="1521" max="1771" width="9.1640625" style="2"/>
    <col min="1772" max="1776" width="2.6640625" style="2" customWidth="1"/>
    <col min="1777" max="2027" width="9.1640625" style="2"/>
    <col min="2028" max="2032" width="2.6640625" style="2" customWidth="1"/>
    <col min="2033" max="2283" width="9.1640625" style="2"/>
    <col min="2284" max="2288" width="2.6640625" style="2" customWidth="1"/>
    <col min="2289" max="2539" width="9.1640625" style="2"/>
    <col min="2540" max="2544" width="2.6640625" style="2" customWidth="1"/>
    <col min="2545" max="2795" width="9.1640625" style="2"/>
    <col min="2796" max="2800" width="2.6640625" style="2" customWidth="1"/>
    <col min="2801" max="3051" width="9.1640625" style="2"/>
    <col min="3052" max="3056" width="2.6640625" style="2" customWidth="1"/>
    <col min="3057" max="3307" width="9.1640625" style="2"/>
    <col min="3308" max="3312" width="2.6640625" style="2" customWidth="1"/>
    <col min="3313" max="3563" width="9.1640625" style="2"/>
    <col min="3564" max="3568" width="2.6640625" style="2" customWidth="1"/>
    <col min="3569" max="3819" width="9.1640625" style="2"/>
    <col min="3820" max="3824" width="2.6640625" style="2" customWidth="1"/>
    <col min="3825" max="4075" width="9.1640625" style="2"/>
    <col min="4076" max="4080" width="2.6640625" style="2" customWidth="1"/>
    <col min="4081" max="4331" width="9.1640625" style="2"/>
    <col min="4332" max="4336" width="2.6640625" style="2" customWidth="1"/>
    <col min="4337" max="4587" width="9.1640625" style="2"/>
    <col min="4588" max="4592" width="2.6640625" style="2" customWidth="1"/>
    <col min="4593" max="4843" width="9.1640625" style="2"/>
    <col min="4844" max="4848" width="2.6640625" style="2" customWidth="1"/>
    <col min="4849" max="5099" width="9.1640625" style="2"/>
    <col min="5100" max="5104" width="2.6640625" style="2" customWidth="1"/>
    <col min="5105" max="5355" width="9.1640625" style="2"/>
    <col min="5356" max="5360" width="2.6640625" style="2" customWidth="1"/>
    <col min="5361" max="5611" width="9.1640625" style="2"/>
    <col min="5612" max="5616" width="2.6640625" style="2" customWidth="1"/>
    <col min="5617" max="5867" width="9.1640625" style="2"/>
    <col min="5868" max="5872" width="2.6640625" style="2" customWidth="1"/>
    <col min="5873" max="6123" width="9.1640625" style="2"/>
    <col min="6124" max="6128" width="2.6640625" style="2" customWidth="1"/>
    <col min="6129" max="6379" width="9.1640625" style="2"/>
    <col min="6380" max="6384" width="2.6640625" style="2" customWidth="1"/>
    <col min="6385" max="6635" width="9.1640625" style="2"/>
    <col min="6636" max="6640" width="2.6640625" style="2" customWidth="1"/>
    <col min="6641" max="6891" width="9.1640625" style="2"/>
    <col min="6892" max="6896" width="2.6640625" style="2" customWidth="1"/>
    <col min="6897" max="7147" width="9.1640625" style="2"/>
    <col min="7148" max="7152" width="2.6640625" style="2" customWidth="1"/>
    <col min="7153" max="7403" width="9.1640625" style="2"/>
    <col min="7404" max="7408" width="2.6640625" style="2" customWidth="1"/>
    <col min="7409" max="7659" width="9.1640625" style="2"/>
    <col min="7660" max="7664" width="2.6640625" style="2" customWidth="1"/>
    <col min="7665" max="7915" width="9.1640625" style="2"/>
    <col min="7916" max="7920" width="2.6640625" style="2" customWidth="1"/>
    <col min="7921" max="8171" width="9.1640625" style="2"/>
    <col min="8172" max="8176" width="2.6640625" style="2" customWidth="1"/>
    <col min="8177" max="8427" width="9.1640625" style="2"/>
    <col min="8428" max="8432" width="2.6640625" style="2" customWidth="1"/>
    <col min="8433" max="8683" width="9.1640625" style="2"/>
    <col min="8684" max="8688" width="2.6640625" style="2" customWidth="1"/>
    <col min="8689" max="8939" width="9.1640625" style="2"/>
    <col min="8940" max="8944" width="2.6640625" style="2" customWidth="1"/>
    <col min="8945" max="9195" width="9.1640625" style="2"/>
    <col min="9196" max="9200" width="2.6640625" style="2" customWidth="1"/>
    <col min="9201" max="9451" width="9.1640625" style="2"/>
    <col min="9452" max="9456" width="2.6640625" style="2" customWidth="1"/>
    <col min="9457" max="9707" width="9.1640625" style="2"/>
    <col min="9708" max="9712" width="2.6640625" style="2" customWidth="1"/>
    <col min="9713" max="9963" width="9.1640625" style="2"/>
    <col min="9964" max="9968" width="2.6640625" style="2" customWidth="1"/>
    <col min="9969" max="10219" width="9.1640625" style="2"/>
    <col min="10220" max="10224" width="2.6640625" style="2" customWidth="1"/>
    <col min="10225" max="10475" width="9.1640625" style="2"/>
    <col min="10476" max="10480" width="2.6640625" style="2" customWidth="1"/>
    <col min="10481" max="10731" width="9.1640625" style="2"/>
    <col min="10732" max="10736" width="2.6640625" style="2" customWidth="1"/>
    <col min="10737" max="10987" width="9.1640625" style="2"/>
    <col min="10988" max="10992" width="2.6640625" style="2" customWidth="1"/>
    <col min="10993" max="11243" width="9.1640625" style="2"/>
    <col min="11244" max="11248" width="2.6640625" style="2" customWidth="1"/>
    <col min="11249" max="11499" width="9.1640625" style="2"/>
    <col min="11500" max="11504" width="2.6640625" style="2" customWidth="1"/>
    <col min="11505" max="11755" width="9.1640625" style="2"/>
    <col min="11756" max="11760" width="2.6640625" style="2" customWidth="1"/>
    <col min="11761" max="12011" width="9.1640625" style="2"/>
    <col min="12012" max="12016" width="2.6640625" style="2" customWidth="1"/>
    <col min="12017" max="12267" width="9.1640625" style="2"/>
    <col min="12268" max="12272" width="2.6640625" style="2" customWidth="1"/>
    <col min="12273" max="12523" width="9.1640625" style="2"/>
    <col min="12524" max="12528" width="2.6640625" style="2" customWidth="1"/>
    <col min="12529" max="12779" width="9.1640625" style="2"/>
    <col min="12780" max="12784" width="2.6640625" style="2" customWidth="1"/>
    <col min="12785" max="13035" width="9.1640625" style="2"/>
    <col min="13036" max="13040" width="2.6640625" style="2" customWidth="1"/>
    <col min="13041" max="13291" width="9.1640625" style="2"/>
    <col min="13292" max="13296" width="2.6640625" style="2" customWidth="1"/>
    <col min="13297" max="13547" width="9.1640625" style="2"/>
    <col min="13548" max="13552" width="2.6640625" style="2" customWidth="1"/>
    <col min="13553" max="13803" width="9.1640625" style="2"/>
    <col min="13804" max="13808" width="2.6640625" style="2" customWidth="1"/>
    <col min="13809" max="14059" width="9.1640625" style="2"/>
    <col min="14060" max="14064" width="2.6640625" style="2" customWidth="1"/>
    <col min="14065" max="14315" width="9.1640625" style="2"/>
    <col min="14316" max="14320" width="2.6640625" style="2" customWidth="1"/>
    <col min="14321" max="14571" width="9.1640625" style="2"/>
    <col min="14572" max="14576" width="2.6640625" style="2" customWidth="1"/>
    <col min="14577" max="14827" width="9.1640625" style="2"/>
    <col min="14828" max="14832" width="2.6640625" style="2" customWidth="1"/>
    <col min="14833" max="15083" width="9.1640625" style="2"/>
    <col min="15084" max="15088" width="2.6640625" style="2" customWidth="1"/>
    <col min="15089" max="15339" width="9.1640625" style="2"/>
    <col min="15340" max="15344" width="2.6640625" style="2" customWidth="1"/>
    <col min="15345" max="15595" width="9.1640625" style="2"/>
    <col min="15596" max="15600" width="2.6640625" style="2" customWidth="1"/>
    <col min="15601" max="15851" width="9.1640625" style="2"/>
    <col min="15852" max="15856" width="2.6640625" style="2" customWidth="1"/>
    <col min="15857" max="16107" width="9.1640625" style="2"/>
    <col min="16108" max="16112" width="2.6640625" style="2" customWidth="1"/>
    <col min="16113" max="16384" width="9.1640625" style="2"/>
  </cols>
  <sheetData>
    <row r="1" spans="1:12" ht="14" customHeight="1" x14ac:dyDescent="0.2">
      <c r="A1" s="75" t="s">
        <v>213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4" customHeight="1" x14ac:dyDescent="0.2">
      <c r="A2" s="83" t="s">
        <v>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4" customHeight="1" x14ac:dyDescent="0.2">
      <c r="A3" s="116" t="s">
        <v>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ht="14" customHeight="1" x14ac:dyDescent="0.2">
      <c r="A4" s="119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>
        <f ca="1">'CF Y1'!Z22</f>
        <v>0</v>
      </c>
    </row>
    <row r="5" spans="1:12" ht="14" customHeight="1" x14ac:dyDescent="0.2">
      <c r="A5" s="122" t="s">
        <v>15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>
        <f ca="1">SUM(L4:L4)</f>
        <v>0</v>
      </c>
    </row>
    <row r="6" spans="1:12" ht="14" customHeight="1" x14ac:dyDescent="0.2">
      <c r="A6" s="116" t="s">
        <v>46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1:12" ht="14" customHeight="1" x14ac:dyDescent="0.2">
      <c r="A7" s="119" t="s">
        <v>121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1">
        <f>'4.0 Opening BS'!L7</f>
        <v>0</v>
      </c>
    </row>
    <row r="8" spans="1:12" ht="14" customHeight="1" x14ac:dyDescent="0.2">
      <c r="A8" s="119" t="s">
        <v>33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>
        <f>'4.0 Opening BS'!L8</f>
        <v>0</v>
      </c>
    </row>
    <row r="9" spans="1:12" ht="14" customHeight="1" x14ac:dyDescent="0.2">
      <c r="A9" s="119" t="s">
        <v>40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>
        <f>'3.0 Capital Budget'!O20</f>
        <v>0</v>
      </c>
    </row>
    <row r="10" spans="1:12" ht="14" customHeight="1" x14ac:dyDescent="0.2">
      <c r="A10" s="119" t="s">
        <v>10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>
        <f>'3.0 Capital Budget'!O29</f>
        <v>0</v>
      </c>
    </row>
    <row r="11" spans="1:12" ht="14" customHeight="1" x14ac:dyDescent="0.2">
      <c r="A11" s="119" t="s">
        <v>96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72">
        <f>SUM('IS Y1'!AA34:AA36)*-1</f>
        <v>0</v>
      </c>
    </row>
    <row r="12" spans="1:12" ht="14" customHeight="1" x14ac:dyDescent="0.2">
      <c r="A12" s="122" t="s">
        <v>16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4">
        <f>SUM(L7:L11)</f>
        <v>0</v>
      </c>
    </row>
    <row r="13" spans="1:12" ht="14" customHeight="1" x14ac:dyDescent="0.2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1:12" ht="14" customHeight="1" x14ac:dyDescent="0.2">
      <c r="A14" s="119" t="s">
        <v>208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>
        <f>'3.0 Capital Budget'!O35</f>
        <v>0</v>
      </c>
    </row>
    <row r="15" spans="1:12" ht="14" customHeight="1" x14ac:dyDescent="0.2">
      <c r="A15" s="122" t="s">
        <v>47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6">
        <f>SUM(L14)</f>
        <v>0</v>
      </c>
    </row>
    <row r="16" spans="1:12" ht="14" customHeight="1" x14ac:dyDescent="0.2">
      <c r="A16" s="102" t="s">
        <v>18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>
        <f ca="1">L5+L12-L11+L15</f>
        <v>0</v>
      </c>
    </row>
    <row r="17" spans="1:12" ht="14" customHeight="1" x14ac:dyDescent="0.2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1"/>
    </row>
    <row r="18" spans="1:12" ht="14" customHeight="1" x14ac:dyDescent="0.2">
      <c r="A18" s="83" t="s">
        <v>19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</row>
    <row r="19" spans="1:12" ht="14" customHeight="1" x14ac:dyDescent="0.2">
      <c r="A19" s="116" t="s">
        <v>20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</row>
    <row r="20" spans="1:12" ht="14" customHeight="1" x14ac:dyDescent="0.2">
      <c r="A20" s="119" t="s">
        <v>122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1">
        <f>'4.0 Opening BS'!L19</f>
        <v>0</v>
      </c>
    </row>
    <row r="21" spans="1:12" ht="14" customHeight="1" x14ac:dyDescent="0.2">
      <c r="A21" s="122" t="s">
        <v>21</v>
      </c>
      <c r="B21" s="123"/>
      <c r="C21" s="125"/>
      <c r="D21" s="125"/>
      <c r="E21" s="125"/>
      <c r="F21" s="125"/>
      <c r="G21" s="125"/>
      <c r="H21" s="125"/>
      <c r="I21" s="125"/>
      <c r="J21" s="125"/>
      <c r="K21" s="125"/>
      <c r="L21" s="126">
        <f>SUM(L20:L20)</f>
        <v>0</v>
      </c>
    </row>
    <row r="22" spans="1:12" ht="14" customHeight="1" x14ac:dyDescent="0.2">
      <c r="A22" s="116" t="s">
        <v>22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30"/>
    </row>
    <row r="23" spans="1:12" ht="14" customHeight="1" x14ac:dyDescent="0.2">
      <c r="A23" s="119" t="s">
        <v>22</v>
      </c>
      <c r="B23" s="131"/>
      <c r="C23" s="120"/>
      <c r="D23" s="120"/>
      <c r="E23" s="120"/>
      <c r="F23" s="120"/>
      <c r="G23" s="120"/>
      <c r="H23" s="120"/>
      <c r="I23" s="120"/>
      <c r="J23" s="120"/>
      <c r="K23" s="120"/>
      <c r="L23" s="121">
        <f>'LC - New Loan'!H20+'LC - Loan 1'!H20+'LC - Loan 2'!H20+'LC - Loan 3'!H20</f>
        <v>0</v>
      </c>
    </row>
    <row r="24" spans="1:12" ht="14" customHeight="1" x14ac:dyDescent="0.2">
      <c r="A24" s="122" t="s">
        <v>23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6">
        <f>SUM(L23)</f>
        <v>0</v>
      </c>
    </row>
    <row r="25" spans="1:12" ht="14" customHeight="1" x14ac:dyDescent="0.2">
      <c r="A25" s="116" t="s">
        <v>41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73"/>
    </row>
    <row r="26" spans="1:12" ht="14" customHeight="1" x14ac:dyDescent="0.2">
      <c r="A26" s="119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1">
        <f>'4.0 Opening BS'!L25</f>
        <v>0</v>
      </c>
    </row>
    <row r="27" spans="1:12" ht="14" customHeight="1" x14ac:dyDescent="0.2">
      <c r="A27" s="119" t="s">
        <v>95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1">
        <f ca="1">L16-(L21+L24+L26)</f>
        <v>0</v>
      </c>
    </row>
    <row r="28" spans="1:12" ht="14" customHeight="1" x14ac:dyDescent="0.2">
      <c r="A28" s="122" t="s">
        <v>42</v>
      </c>
      <c r="B28" s="123"/>
      <c r="C28" s="125"/>
      <c r="D28" s="125"/>
      <c r="E28" s="125"/>
      <c r="F28" s="125"/>
      <c r="G28" s="125"/>
      <c r="H28" s="125"/>
      <c r="I28" s="125"/>
      <c r="J28" s="125"/>
      <c r="K28" s="125"/>
      <c r="L28" s="126">
        <f ca="1">SUM(L26:L27)</f>
        <v>0</v>
      </c>
    </row>
    <row r="29" spans="1:12" ht="14" customHeight="1" x14ac:dyDescent="0.2">
      <c r="A29" s="108" t="s">
        <v>43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32">
        <f ca="1">L21+L24+L28</f>
        <v>0</v>
      </c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6EAA-F198-2841-8EA5-F6215D0E5371}">
  <sheetPr>
    <tabColor theme="8"/>
    <pageSetUpPr fitToPage="1"/>
  </sheetPr>
  <dimension ref="A1:W77"/>
  <sheetViews>
    <sheetView showGridLines="0" zoomScale="124" zoomScaleNormal="200" workbookViewId="0">
      <pane ySplit="4" topLeftCell="A68" activePane="bottomLeft" state="frozen"/>
      <selection pane="bottomLeft" activeCell="A32" sqref="A32"/>
    </sheetView>
  </sheetViews>
  <sheetFormatPr baseColWidth="10" defaultColWidth="8.83203125" defaultRowHeight="14" customHeight="1" x14ac:dyDescent="0.2"/>
  <cols>
    <col min="1" max="10" width="2.6640625" style="287" customWidth="1"/>
    <col min="11" max="22" width="12.6640625" style="287" customWidth="1"/>
    <col min="23" max="23" width="11" style="287" bestFit="1" customWidth="1"/>
    <col min="24" max="16384" width="8.83203125" style="287"/>
  </cols>
  <sheetData>
    <row r="1" spans="1:23" s="285" customFormat="1" ht="14" customHeight="1" x14ac:dyDescent="0.2">
      <c r="A1" s="75" t="s">
        <v>238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33"/>
    </row>
    <row r="2" spans="1:23" ht="14" customHeight="1" x14ac:dyDescent="0.2">
      <c r="A2" s="286"/>
      <c r="B2" s="291"/>
      <c r="C2" s="291"/>
      <c r="D2" s="291"/>
      <c r="E2" s="291"/>
      <c r="F2" s="291"/>
      <c r="G2" s="291"/>
      <c r="H2" s="291"/>
      <c r="I2" s="291"/>
      <c r="J2" s="291"/>
      <c r="K2" s="292">
        <v>1</v>
      </c>
      <c r="L2" s="292">
        <v>2</v>
      </c>
      <c r="M2" s="292">
        <v>3</v>
      </c>
      <c r="N2" s="292">
        <v>4</v>
      </c>
      <c r="O2" s="292">
        <v>5</v>
      </c>
      <c r="P2" s="292">
        <v>6</v>
      </c>
      <c r="Q2" s="292">
        <v>7</v>
      </c>
      <c r="R2" s="292">
        <v>8</v>
      </c>
      <c r="S2" s="292">
        <v>9</v>
      </c>
      <c r="T2" s="292">
        <v>10</v>
      </c>
      <c r="U2" s="292">
        <v>11</v>
      </c>
      <c r="V2" s="292">
        <v>12</v>
      </c>
      <c r="W2" s="288"/>
    </row>
    <row r="3" spans="1:23" ht="14" customHeight="1" x14ac:dyDescent="0.2">
      <c r="A3" s="289"/>
      <c r="B3" s="291"/>
      <c r="C3" s="291"/>
      <c r="D3" s="291"/>
      <c r="E3" s="291"/>
      <c r="F3" s="291"/>
      <c r="G3" s="291"/>
      <c r="H3" s="291"/>
      <c r="I3" s="291"/>
      <c r="J3" s="291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88"/>
    </row>
    <row r="4" spans="1:23" ht="14" customHeight="1" x14ac:dyDescent="0.2">
      <c r="A4" s="289"/>
      <c r="B4" s="291"/>
      <c r="C4" s="291"/>
      <c r="D4" s="291"/>
      <c r="E4" s="291"/>
      <c r="F4" s="291"/>
      <c r="G4" s="291"/>
      <c r="H4" s="291"/>
      <c r="I4" s="291"/>
      <c r="J4" s="291"/>
      <c r="K4" s="294" t="str">
        <f>TEXT('2.0 Assumptions'!$O$2,"mmmm")</f>
        <v>October</v>
      </c>
      <c r="L4" s="294" t="str">
        <f>TEXT(DATE(2000,(MONTH('2.0 Assumptions'!$O$2)+(L2-1)),1),"mmmm")</f>
        <v>November</v>
      </c>
      <c r="M4" s="294" t="str">
        <f>TEXT(DATE(2000,(MONTH('2.0 Assumptions'!$O$2)+(M2-1)),1),"mmmm")</f>
        <v>December</v>
      </c>
      <c r="N4" s="294" t="str">
        <f>TEXT(DATE(2000,(MONTH('2.0 Assumptions'!$O$2)+(N2-1)),1),"mmmm")</f>
        <v>January</v>
      </c>
      <c r="O4" s="294" t="str">
        <f>TEXT(DATE(2000,(MONTH('2.0 Assumptions'!$O$2)+(O2-1)),1),"mmmm")</f>
        <v>February</v>
      </c>
      <c r="P4" s="294" t="str">
        <f>TEXT(DATE(2000,(MONTH('2.0 Assumptions'!$O$2)+(P2-1)),1),"mmmm")</f>
        <v>March</v>
      </c>
      <c r="Q4" s="294" t="str">
        <f>TEXT(DATE(2000,(MONTH('2.0 Assumptions'!$O$2)+(Q2-1)),1),"mmmm")</f>
        <v>April</v>
      </c>
      <c r="R4" s="294" t="str">
        <f>TEXT(DATE(2000,(MONTH('2.0 Assumptions'!$O$2)+(R2-1)),1),"mmmm")</f>
        <v>May</v>
      </c>
      <c r="S4" s="294" t="str">
        <f>TEXT(DATE(2000,(MONTH('2.0 Assumptions'!$O$2)+(S2-1)),1),"mmmm")</f>
        <v>June</v>
      </c>
      <c r="T4" s="294" t="str">
        <f>TEXT(DATE(2000,(MONTH('2.0 Assumptions'!$O$2)+(T2-1)),1),"mmmm")</f>
        <v>July</v>
      </c>
      <c r="U4" s="294" t="str">
        <f>TEXT(DATE(2000,(MONTH('2.0 Assumptions'!$O$2)+(U2-1)),1),"mmmm")</f>
        <v>August</v>
      </c>
      <c r="V4" s="294" t="str">
        <f>TEXT(DATE(2000,(MONTH('2.0 Assumptions'!$O$2)+(V2-1)),1),"mmmm")</f>
        <v>September</v>
      </c>
      <c r="W4" s="145" t="s">
        <v>2</v>
      </c>
    </row>
    <row r="5" spans="1:23" ht="14" customHeight="1" x14ac:dyDescent="0.2">
      <c r="A5" s="289"/>
      <c r="B5" s="291"/>
      <c r="C5" s="291"/>
      <c r="D5" s="291"/>
      <c r="E5" s="291"/>
      <c r="F5" s="291"/>
      <c r="G5" s="291"/>
      <c r="H5" s="291"/>
      <c r="I5" s="291"/>
      <c r="J5" s="291"/>
      <c r="K5" s="295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88"/>
    </row>
    <row r="6" spans="1:23" ht="14" customHeight="1" x14ac:dyDescent="0.2">
      <c r="A6" s="91" t="s">
        <v>223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88"/>
    </row>
    <row r="7" spans="1:23" ht="14" customHeight="1" x14ac:dyDescent="0.2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299">
        <f>SUM(K7:V7)</f>
        <v>0</v>
      </c>
    </row>
    <row r="8" spans="1:23" ht="14" customHeight="1" x14ac:dyDescent="0.2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299">
        <f t="shared" ref="W8:W20" si="0">SUM(K8:V8)</f>
        <v>0</v>
      </c>
    </row>
    <row r="9" spans="1:23" ht="14" customHeight="1" x14ac:dyDescent="0.2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299">
        <f t="shared" si="0"/>
        <v>0</v>
      </c>
    </row>
    <row r="10" spans="1:23" ht="14" customHeight="1" x14ac:dyDescent="0.2">
      <c r="A10" s="297"/>
      <c r="B10" s="298"/>
      <c r="C10" s="298"/>
      <c r="D10" s="298"/>
      <c r="E10" s="298"/>
      <c r="F10" s="298"/>
      <c r="G10" s="298"/>
      <c r="H10" s="298"/>
      <c r="I10" s="298"/>
      <c r="J10" s="298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299">
        <f t="shared" si="0"/>
        <v>0</v>
      </c>
    </row>
    <row r="11" spans="1:23" ht="14" customHeight="1" x14ac:dyDescent="0.2">
      <c r="A11" s="297"/>
      <c r="B11" s="298"/>
      <c r="C11" s="298"/>
      <c r="D11" s="298"/>
      <c r="E11" s="298"/>
      <c r="F11" s="298"/>
      <c r="G11" s="298"/>
      <c r="H11" s="298"/>
      <c r="I11" s="298"/>
      <c r="J11" s="2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299">
        <f t="shared" si="0"/>
        <v>0</v>
      </c>
    </row>
    <row r="12" spans="1:23" ht="14" customHeight="1" x14ac:dyDescent="0.2">
      <c r="A12" s="297"/>
      <c r="B12" s="298"/>
      <c r="C12" s="298"/>
      <c r="D12" s="298"/>
      <c r="E12" s="298"/>
      <c r="F12" s="298"/>
      <c r="G12" s="298"/>
      <c r="H12" s="298"/>
      <c r="I12" s="298"/>
      <c r="J12" s="298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299">
        <f t="shared" si="0"/>
        <v>0</v>
      </c>
    </row>
    <row r="13" spans="1:23" ht="14" customHeight="1" x14ac:dyDescent="0.2">
      <c r="A13" s="297"/>
      <c r="B13" s="298"/>
      <c r="C13" s="298"/>
      <c r="D13" s="298"/>
      <c r="E13" s="298"/>
      <c r="F13" s="298"/>
      <c r="G13" s="298"/>
      <c r="H13" s="298"/>
      <c r="I13" s="298"/>
      <c r="J13" s="298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299">
        <f t="shared" si="0"/>
        <v>0</v>
      </c>
    </row>
    <row r="14" spans="1:23" ht="14" customHeight="1" x14ac:dyDescent="0.2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299">
        <f t="shared" si="0"/>
        <v>0</v>
      </c>
    </row>
    <row r="15" spans="1:23" ht="14" customHeight="1" x14ac:dyDescent="0.2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299">
        <f t="shared" si="0"/>
        <v>0</v>
      </c>
    </row>
    <row r="16" spans="1:23" ht="14" customHeight="1" x14ac:dyDescent="0.2">
      <c r="A16" s="297"/>
      <c r="B16" s="298"/>
      <c r="C16" s="298"/>
      <c r="D16" s="298"/>
      <c r="E16" s="298"/>
      <c r="F16" s="298"/>
      <c r="G16" s="298"/>
      <c r="H16" s="298"/>
      <c r="I16" s="298"/>
      <c r="J16" s="298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299">
        <f t="shared" si="0"/>
        <v>0</v>
      </c>
    </row>
    <row r="17" spans="1:23" ht="14" customHeight="1" x14ac:dyDescent="0.2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299">
        <f t="shared" si="0"/>
        <v>0</v>
      </c>
    </row>
    <row r="18" spans="1:23" ht="14" customHeight="1" x14ac:dyDescent="0.2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299">
        <f t="shared" si="0"/>
        <v>0</v>
      </c>
    </row>
    <row r="19" spans="1:23" ht="14" customHeight="1" x14ac:dyDescent="0.2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299">
        <f t="shared" si="0"/>
        <v>0</v>
      </c>
    </row>
    <row r="20" spans="1:23" ht="14" customHeight="1" x14ac:dyDescent="0.2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299">
        <f t="shared" si="0"/>
        <v>0</v>
      </c>
    </row>
    <row r="21" spans="1:23" ht="14" customHeight="1" x14ac:dyDescent="0.2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299">
        <f>SUM(K21:V21)</f>
        <v>0</v>
      </c>
    </row>
    <row r="22" spans="1:23" ht="14" customHeight="1" x14ac:dyDescent="0.2">
      <c r="A22" s="206" t="s">
        <v>227</v>
      </c>
      <c r="B22" s="199"/>
      <c r="C22" s="199"/>
      <c r="D22" s="199"/>
      <c r="E22" s="199"/>
      <c r="F22" s="199"/>
      <c r="G22" s="199"/>
      <c r="H22" s="199"/>
      <c r="I22" s="199"/>
      <c r="J22" s="199"/>
      <c r="K22" s="200">
        <f>SUM(K7:K21)</f>
        <v>0</v>
      </c>
      <c r="L22" s="200">
        <f t="shared" ref="L22:V22" si="1">SUM(L7:L21)</f>
        <v>0</v>
      </c>
      <c r="M22" s="200">
        <f t="shared" si="1"/>
        <v>0</v>
      </c>
      <c r="N22" s="200">
        <f t="shared" si="1"/>
        <v>0</v>
      </c>
      <c r="O22" s="200">
        <f t="shared" si="1"/>
        <v>0</v>
      </c>
      <c r="P22" s="200">
        <f t="shared" si="1"/>
        <v>0</v>
      </c>
      <c r="Q22" s="200">
        <f t="shared" si="1"/>
        <v>0</v>
      </c>
      <c r="R22" s="200">
        <f t="shared" si="1"/>
        <v>0</v>
      </c>
      <c r="S22" s="200">
        <f t="shared" si="1"/>
        <v>0</v>
      </c>
      <c r="T22" s="200">
        <f t="shared" si="1"/>
        <v>0</v>
      </c>
      <c r="U22" s="200">
        <f t="shared" si="1"/>
        <v>0</v>
      </c>
      <c r="V22" s="200">
        <f t="shared" si="1"/>
        <v>0</v>
      </c>
      <c r="W22" s="300">
        <f>SUM(K22:V22)</f>
        <v>0</v>
      </c>
    </row>
    <row r="23" spans="1:23" ht="14" customHeight="1" x14ac:dyDescent="0.2">
      <c r="A23" s="286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88"/>
    </row>
    <row r="24" spans="1:23" ht="14" customHeight="1" x14ac:dyDescent="0.2">
      <c r="A24" s="91" t="s">
        <v>222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88"/>
    </row>
    <row r="25" spans="1:23" ht="14" customHeight="1" x14ac:dyDescent="0.2">
      <c r="A25" s="286" t="s">
        <v>224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80"/>
    </row>
    <row r="26" spans="1:23" ht="14" customHeight="1" x14ac:dyDescent="0.2">
      <c r="A26" s="286" t="s">
        <v>225</v>
      </c>
      <c r="B26" s="291"/>
      <c r="C26" s="291"/>
      <c r="D26" s="291"/>
      <c r="E26" s="291"/>
      <c r="F26" s="291"/>
      <c r="G26" s="291"/>
      <c r="H26" s="291"/>
      <c r="I26" s="291"/>
      <c r="J26" s="291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80"/>
    </row>
    <row r="27" spans="1:23" ht="14" customHeight="1" x14ac:dyDescent="0.2">
      <c r="A27" s="206" t="s">
        <v>226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00">
        <f>K25*K26</f>
        <v>0</v>
      </c>
      <c r="L27" s="200">
        <f t="shared" ref="L27:V27" si="2">L25*L26</f>
        <v>0</v>
      </c>
      <c r="M27" s="200">
        <f t="shared" si="2"/>
        <v>0</v>
      </c>
      <c r="N27" s="200">
        <f t="shared" si="2"/>
        <v>0</v>
      </c>
      <c r="O27" s="200">
        <f t="shared" si="2"/>
        <v>0</v>
      </c>
      <c r="P27" s="200">
        <f t="shared" si="2"/>
        <v>0</v>
      </c>
      <c r="Q27" s="200">
        <f t="shared" si="2"/>
        <v>0</v>
      </c>
      <c r="R27" s="200">
        <f t="shared" si="2"/>
        <v>0</v>
      </c>
      <c r="S27" s="200">
        <f t="shared" si="2"/>
        <v>0</v>
      </c>
      <c r="T27" s="200">
        <f t="shared" si="2"/>
        <v>0</v>
      </c>
      <c r="U27" s="200">
        <f t="shared" si="2"/>
        <v>0</v>
      </c>
      <c r="V27" s="200">
        <f t="shared" si="2"/>
        <v>0</v>
      </c>
      <c r="W27" s="300">
        <f>SUM(K27:V27)</f>
        <v>0</v>
      </c>
    </row>
    <row r="28" spans="1:23" ht="14" customHeight="1" x14ac:dyDescent="0.2">
      <c r="A28" s="286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88"/>
    </row>
    <row r="29" spans="1:23" ht="14" customHeight="1" thickBot="1" x14ac:dyDescent="0.25">
      <c r="A29" s="208" t="s">
        <v>228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6">
        <f>K22+K27</f>
        <v>0</v>
      </c>
      <c r="L29" s="196">
        <f t="shared" ref="L29:V29" si="3">L22+L27</f>
        <v>0</v>
      </c>
      <c r="M29" s="196">
        <f t="shared" si="3"/>
        <v>0</v>
      </c>
      <c r="N29" s="196">
        <f t="shared" si="3"/>
        <v>0</v>
      </c>
      <c r="O29" s="196">
        <f t="shared" si="3"/>
        <v>0</v>
      </c>
      <c r="P29" s="196">
        <f t="shared" si="3"/>
        <v>0</v>
      </c>
      <c r="Q29" s="196">
        <f t="shared" si="3"/>
        <v>0</v>
      </c>
      <c r="R29" s="196">
        <f t="shared" si="3"/>
        <v>0</v>
      </c>
      <c r="S29" s="196">
        <f t="shared" si="3"/>
        <v>0</v>
      </c>
      <c r="T29" s="196">
        <f t="shared" si="3"/>
        <v>0</v>
      </c>
      <c r="U29" s="196">
        <f t="shared" si="3"/>
        <v>0</v>
      </c>
      <c r="V29" s="196">
        <f t="shared" si="3"/>
        <v>0</v>
      </c>
      <c r="W29" s="197">
        <f>SUM(K29:V29)</f>
        <v>0</v>
      </c>
    </row>
    <row r="30" spans="1:23" ht="14" customHeight="1" thickTop="1" x14ac:dyDescent="0.2">
      <c r="A30" s="286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88"/>
    </row>
    <row r="31" spans="1:23" ht="14" customHeight="1" x14ac:dyDescent="0.2">
      <c r="A31" s="75" t="s">
        <v>239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33"/>
    </row>
    <row r="32" spans="1:23" ht="14" customHeight="1" x14ac:dyDescent="0.2">
      <c r="A32" s="286"/>
      <c r="B32" s="291"/>
      <c r="C32" s="291"/>
      <c r="D32" s="291"/>
      <c r="E32" s="291"/>
      <c r="F32" s="291"/>
      <c r="G32" s="291"/>
      <c r="H32" s="291"/>
      <c r="I32" s="291"/>
      <c r="J32" s="291"/>
      <c r="K32" s="294" t="str">
        <f>K4</f>
        <v>October</v>
      </c>
      <c r="L32" s="294" t="str">
        <f t="shared" ref="L32:W32" si="4">L4</f>
        <v>November</v>
      </c>
      <c r="M32" s="294" t="str">
        <f t="shared" si="4"/>
        <v>December</v>
      </c>
      <c r="N32" s="294" t="str">
        <f t="shared" si="4"/>
        <v>January</v>
      </c>
      <c r="O32" s="294" t="str">
        <f t="shared" si="4"/>
        <v>February</v>
      </c>
      <c r="P32" s="294" t="str">
        <f t="shared" si="4"/>
        <v>March</v>
      </c>
      <c r="Q32" s="294" t="str">
        <f t="shared" si="4"/>
        <v>April</v>
      </c>
      <c r="R32" s="294" t="str">
        <f t="shared" si="4"/>
        <v>May</v>
      </c>
      <c r="S32" s="294" t="str">
        <f t="shared" si="4"/>
        <v>June</v>
      </c>
      <c r="T32" s="294" t="str">
        <f t="shared" si="4"/>
        <v>July</v>
      </c>
      <c r="U32" s="294" t="str">
        <f t="shared" si="4"/>
        <v>August</v>
      </c>
      <c r="V32" s="294" t="str">
        <f t="shared" si="4"/>
        <v>September</v>
      </c>
      <c r="W32" s="145" t="str">
        <f t="shared" si="4"/>
        <v>TOTAL</v>
      </c>
    </row>
    <row r="33" spans="1:23" ht="14" customHeight="1" x14ac:dyDescent="0.2">
      <c r="A33" s="286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88"/>
    </row>
    <row r="34" spans="1:23" ht="14" customHeight="1" x14ac:dyDescent="0.2">
      <c r="A34" s="91" t="s">
        <v>230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88"/>
    </row>
    <row r="35" spans="1:23" ht="14" customHeight="1" x14ac:dyDescent="0.2">
      <c r="A35" s="297">
        <f>A7</f>
        <v>0</v>
      </c>
      <c r="B35" s="298"/>
      <c r="C35" s="298"/>
      <c r="D35" s="298"/>
      <c r="E35" s="298"/>
      <c r="F35" s="298"/>
      <c r="G35" s="298"/>
      <c r="H35" s="298"/>
      <c r="I35" s="298"/>
      <c r="J35" s="298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299">
        <f>SUM(K35:V35)</f>
        <v>0</v>
      </c>
    </row>
    <row r="36" spans="1:23" ht="14" customHeight="1" x14ac:dyDescent="0.2">
      <c r="A36" s="297">
        <f t="shared" ref="A36:A49" si="5">A8</f>
        <v>0</v>
      </c>
      <c r="B36" s="298"/>
      <c r="C36" s="298"/>
      <c r="D36" s="298"/>
      <c r="E36" s="298"/>
      <c r="F36" s="298"/>
      <c r="G36" s="298"/>
      <c r="H36" s="298"/>
      <c r="I36" s="298"/>
      <c r="J36" s="298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299">
        <f t="shared" ref="W36:W48" si="6">SUM(K36:V36)</f>
        <v>0</v>
      </c>
    </row>
    <row r="37" spans="1:23" ht="14" customHeight="1" x14ac:dyDescent="0.2">
      <c r="A37" s="297">
        <f t="shared" si="5"/>
        <v>0</v>
      </c>
      <c r="B37" s="298"/>
      <c r="C37" s="298"/>
      <c r="D37" s="298"/>
      <c r="E37" s="298"/>
      <c r="F37" s="298"/>
      <c r="G37" s="298"/>
      <c r="H37" s="298"/>
      <c r="I37" s="298"/>
      <c r="J37" s="298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299">
        <f t="shared" si="6"/>
        <v>0</v>
      </c>
    </row>
    <row r="38" spans="1:23" ht="14" customHeight="1" x14ac:dyDescent="0.2">
      <c r="A38" s="297">
        <f t="shared" si="5"/>
        <v>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299">
        <f t="shared" si="6"/>
        <v>0</v>
      </c>
    </row>
    <row r="39" spans="1:23" ht="14" customHeight="1" x14ac:dyDescent="0.2">
      <c r="A39" s="297">
        <f t="shared" si="5"/>
        <v>0</v>
      </c>
      <c r="B39" s="298"/>
      <c r="C39" s="298"/>
      <c r="D39" s="298"/>
      <c r="E39" s="298"/>
      <c r="F39" s="298"/>
      <c r="G39" s="298"/>
      <c r="H39" s="298"/>
      <c r="I39" s="298"/>
      <c r="J39" s="298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299">
        <f t="shared" si="6"/>
        <v>0</v>
      </c>
    </row>
    <row r="40" spans="1:23" ht="14" customHeight="1" x14ac:dyDescent="0.2">
      <c r="A40" s="297">
        <f t="shared" si="5"/>
        <v>0</v>
      </c>
      <c r="B40" s="298"/>
      <c r="C40" s="298"/>
      <c r="D40" s="298"/>
      <c r="E40" s="298"/>
      <c r="F40" s="298"/>
      <c r="G40" s="298"/>
      <c r="H40" s="298"/>
      <c r="I40" s="298"/>
      <c r="J40" s="298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299">
        <f t="shared" si="6"/>
        <v>0</v>
      </c>
    </row>
    <row r="41" spans="1:23" ht="14" customHeight="1" x14ac:dyDescent="0.2">
      <c r="A41" s="297">
        <f t="shared" si="5"/>
        <v>0</v>
      </c>
      <c r="B41" s="298"/>
      <c r="C41" s="298"/>
      <c r="D41" s="298"/>
      <c r="E41" s="298"/>
      <c r="F41" s="298"/>
      <c r="G41" s="298"/>
      <c r="H41" s="298"/>
      <c r="I41" s="298"/>
      <c r="J41" s="298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299">
        <f t="shared" si="6"/>
        <v>0</v>
      </c>
    </row>
    <row r="42" spans="1:23" ht="14" customHeight="1" x14ac:dyDescent="0.2">
      <c r="A42" s="297">
        <f t="shared" si="5"/>
        <v>0</v>
      </c>
      <c r="B42" s="298"/>
      <c r="C42" s="298"/>
      <c r="D42" s="298"/>
      <c r="E42" s="298"/>
      <c r="F42" s="298"/>
      <c r="G42" s="298"/>
      <c r="H42" s="298"/>
      <c r="I42" s="298"/>
      <c r="J42" s="298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299">
        <f t="shared" si="6"/>
        <v>0</v>
      </c>
    </row>
    <row r="43" spans="1:23" ht="14" customHeight="1" x14ac:dyDescent="0.2">
      <c r="A43" s="297">
        <f t="shared" si="5"/>
        <v>0</v>
      </c>
      <c r="B43" s="298"/>
      <c r="C43" s="298"/>
      <c r="D43" s="298"/>
      <c r="E43" s="298"/>
      <c r="F43" s="298"/>
      <c r="G43" s="298"/>
      <c r="H43" s="298"/>
      <c r="I43" s="298"/>
      <c r="J43" s="298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299">
        <f t="shared" si="6"/>
        <v>0</v>
      </c>
    </row>
    <row r="44" spans="1:23" ht="14" customHeight="1" x14ac:dyDescent="0.2">
      <c r="A44" s="297">
        <f t="shared" si="5"/>
        <v>0</v>
      </c>
      <c r="B44" s="298"/>
      <c r="C44" s="298"/>
      <c r="D44" s="298"/>
      <c r="E44" s="298"/>
      <c r="F44" s="298"/>
      <c r="G44" s="298"/>
      <c r="H44" s="298"/>
      <c r="I44" s="298"/>
      <c r="J44" s="298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299">
        <f t="shared" si="6"/>
        <v>0</v>
      </c>
    </row>
    <row r="45" spans="1:23" ht="14" customHeight="1" x14ac:dyDescent="0.2">
      <c r="A45" s="297">
        <f t="shared" si="5"/>
        <v>0</v>
      </c>
      <c r="B45" s="298"/>
      <c r="C45" s="298"/>
      <c r="D45" s="298"/>
      <c r="E45" s="298"/>
      <c r="F45" s="298"/>
      <c r="G45" s="298"/>
      <c r="H45" s="298"/>
      <c r="I45" s="298"/>
      <c r="J45" s="298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299">
        <f t="shared" si="6"/>
        <v>0</v>
      </c>
    </row>
    <row r="46" spans="1:23" ht="14" customHeight="1" x14ac:dyDescent="0.2">
      <c r="A46" s="297">
        <f t="shared" si="5"/>
        <v>0</v>
      </c>
      <c r="B46" s="298"/>
      <c r="C46" s="298"/>
      <c r="D46" s="298"/>
      <c r="E46" s="298"/>
      <c r="F46" s="298"/>
      <c r="G46" s="298"/>
      <c r="H46" s="298"/>
      <c r="I46" s="298"/>
      <c r="J46" s="298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299">
        <f t="shared" si="6"/>
        <v>0</v>
      </c>
    </row>
    <row r="47" spans="1:23" ht="14" customHeight="1" x14ac:dyDescent="0.2">
      <c r="A47" s="297">
        <f t="shared" si="5"/>
        <v>0</v>
      </c>
      <c r="B47" s="298"/>
      <c r="C47" s="298"/>
      <c r="D47" s="298"/>
      <c r="E47" s="298"/>
      <c r="F47" s="298"/>
      <c r="G47" s="298"/>
      <c r="H47" s="298"/>
      <c r="I47" s="298"/>
      <c r="J47" s="298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299">
        <f t="shared" si="6"/>
        <v>0</v>
      </c>
    </row>
    <row r="48" spans="1:23" ht="14" customHeight="1" x14ac:dyDescent="0.2">
      <c r="A48" s="297">
        <f t="shared" si="5"/>
        <v>0</v>
      </c>
      <c r="B48" s="298"/>
      <c r="C48" s="298"/>
      <c r="D48" s="298"/>
      <c r="E48" s="298"/>
      <c r="F48" s="298"/>
      <c r="G48" s="298"/>
      <c r="H48" s="298"/>
      <c r="I48" s="298"/>
      <c r="J48" s="298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299">
        <f t="shared" si="6"/>
        <v>0</v>
      </c>
    </row>
    <row r="49" spans="1:23" ht="14" customHeight="1" x14ac:dyDescent="0.2">
      <c r="A49" s="297">
        <f t="shared" si="5"/>
        <v>0</v>
      </c>
      <c r="B49" s="298"/>
      <c r="C49" s="298"/>
      <c r="D49" s="298"/>
      <c r="E49" s="298"/>
      <c r="F49" s="298"/>
      <c r="G49" s="298"/>
      <c r="H49" s="298"/>
      <c r="I49" s="298"/>
      <c r="J49" s="298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299">
        <f>SUM(K49:V49)</f>
        <v>0</v>
      </c>
    </row>
    <row r="50" spans="1:23" ht="14" customHeight="1" x14ac:dyDescent="0.2">
      <c r="A50" s="206" t="s">
        <v>231</v>
      </c>
      <c r="B50" s="199"/>
      <c r="C50" s="199"/>
      <c r="D50" s="199"/>
      <c r="E50" s="199"/>
      <c r="F50" s="199"/>
      <c r="G50" s="199"/>
      <c r="H50" s="199"/>
      <c r="I50" s="199"/>
      <c r="J50" s="199"/>
      <c r="K50" s="200">
        <f>SUM(K35:K49)</f>
        <v>0</v>
      </c>
      <c r="L50" s="200">
        <f t="shared" ref="L50:V50" si="7">SUM(L35:L49)</f>
        <v>0</v>
      </c>
      <c r="M50" s="200">
        <f t="shared" si="7"/>
        <v>0</v>
      </c>
      <c r="N50" s="200">
        <f t="shared" si="7"/>
        <v>0</v>
      </c>
      <c r="O50" s="200">
        <f t="shared" si="7"/>
        <v>0</v>
      </c>
      <c r="P50" s="200">
        <f t="shared" si="7"/>
        <v>0</v>
      </c>
      <c r="Q50" s="200">
        <f t="shared" si="7"/>
        <v>0</v>
      </c>
      <c r="R50" s="200">
        <f t="shared" si="7"/>
        <v>0</v>
      </c>
      <c r="S50" s="200">
        <f t="shared" si="7"/>
        <v>0</v>
      </c>
      <c r="T50" s="200">
        <f t="shared" si="7"/>
        <v>0</v>
      </c>
      <c r="U50" s="200">
        <f t="shared" si="7"/>
        <v>0</v>
      </c>
      <c r="V50" s="200">
        <f t="shared" si="7"/>
        <v>0</v>
      </c>
      <c r="W50" s="300">
        <f>SUM(K50:V50)</f>
        <v>0</v>
      </c>
    </row>
    <row r="51" spans="1:23" ht="14" customHeight="1" x14ac:dyDescent="0.2">
      <c r="A51" s="286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88"/>
    </row>
    <row r="52" spans="1:23" ht="14" customHeight="1" x14ac:dyDescent="0.2">
      <c r="A52" s="91" t="s">
        <v>232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88"/>
    </row>
    <row r="53" spans="1:23" ht="14" customHeight="1" x14ac:dyDescent="0.2">
      <c r="A53" s="297">
        <f>A7</f>
        <v>0</v>
      </c>
      <c r="B53" s="298"/>
      <c r="C53" s="298"/>
      <c r="D53" s="298"/>
      <c r="E53" s="298"/>
      <c r="F53" s="298"/>
      <c r="G53" s="298"/>
      <c r="H53" s="298"/>
      <c r="I53" s="298"/>
      <c r="J53" s="298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299">
        <f>SUM(K53:V53)</f>
        <v>0</v>
      </c>
    </row>
    <row r="54" spans="1:23" ht="14" customHeight="1" x14ac:dyDescent="0.2">
      <c r="A54" s="297">
        <f t="shared" ref="A54:A67" si="8">A8</f>
        <v>0</v>
      </c>
      <c r="B54" s="298"/>
      <c r="C54" s="298"/>
      <c r="D54" s="298"/>
      <c r="E54" s="298"/>
      <c r="F54" s="298"/>
      <c r="G54" s="298"/>
      <c r="H54" s="298"/>
      <c r="I54" s="298"/>
      <c r="J54" s="298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299">
        <f t="shared" ref="W54:W66" si="9">SUM(K54:V54)</f>
        <v>0</v>
      </c>
    </row>
    <row r="55" spans="1:23" ht="14" customHeight="1" x14ac:dyDescent="0.2">
      <c r="A55" s="297">
        <f t="shared" si="8"/>
        <v>0</v>
      </c>
      <c r="B55" s="298"/>
      <c r="C55" s="298"/>
      <c r="D55" s="298"/>
      <c r="E55" s="298"/>
      <c r="F55" s="298"/>
      <c r="G55" s="298"/>
      <c r="H55" s="298"/>
      <c r="I55" s="298"/>
      <c r="J55" s="298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299">
        <f t="shared" si="9"/>
        <v>0</v>
      </c>
    </row>
    <row r="56" spans="1:23" ht="14" customHeight="1" x14ac:dyDescent="0.2">
      <c r="A56" s="297">
        <f t="shared" si="8"/>
        <v>0</v>
      </c>
      <c r="B56" s="298"/>
      <c r="C56" s="298"/>
      <c r="D56" s="298"/>
      <c r="E56" s="298"/>
      <c r="F56" s="298"/>
      <c r="G56" s="298"/>
      <c r="H56" s="298"/>
      <c r="I56" s="298"/>
      <c r="J56" s="298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299">
        <f t="shared" si="9"/>
        <v>0</v>
      </c>
    </row>
    <row r="57" spans="1:23" ht="14" customHeight="1" x14ac:dyDescent="0.2">
      <c r="A57" s="297">
        <f t="shared" si="8"/>
        <v>0</v>
      </c>
      <c r="B57" s="298"/>
      <c r="C57" s="298"/>
      <c r="D57" s="298"/>
      <c r="E57" s="298"/>
      <c r="F57" s="298"/>
      <c r="G57" s="298"/>
      <c r="H57" s="298"/>
      <c r="I57" s="298"/>
      <c r="J57" s="298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299">
        <f t="shared" si="9"/>
        <v>0</v>
      </c>
    </row>
    <row r="58" spans="1:23" ht="14" customHeight="1" x14ac:dyDescent="0.2">
      <c r="A58" s="297">
        <f t="shared" si="8"/>
        <v>0</v>
      </c>
      <c r="B58" s="298"/>
      <c r="C58" s="298"/>
      <c r="D58" s="298"/>
      <c r="E58" s="298"/>
      <c r="F58" s="298"/>
      <c r="G58" s="298"/>
      <c r="H58" s="298"/>
      <c r="I58" s="298"/>
      <c r="J58" s="298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299">
        <f t="shared" si="9"/>
        <v>0</v>
      </c>
    </row>
    <row r="59" spans="1:23" ht="14" customHeight="1" x14ac:dyDescent="0.2">
      <c r="A59" s="297">
        <f t="shared" si="8"/>
        <v>0</v>
      </c>
      <c r="B59" s="298"/>
      <c r="C59" s="298"/>
      <c r="D59" s="298"/>
      <c r="E59" s="298"/>
      <c r="F59" s="298"/>
      <c r="G59" s="298"/>
      <c r="H59" s="298"/>
      <c r="I59" s="298"/>
      <c r="J59" s="298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299">
        <f t="shared" si="9"/>
        <v>0</v>
      </c>
    </row>
    <row r="60" spans="1:23" ht="14" customHeight="1" x14ac:dyDescent="0.2">
      <c r="A60" s="297">
        <f t="shared" si="8"/>
        <v>0</v>
      </c>
      <c r="B60" s="298"/>
      <c r="C60" s="298"/>
      <c r="D60" s="298"/>
      <c r="E60" s="298"/>
      <c r="F60" s="298"/>
      <c r="G60" s="298"/>
      <c r="H60" s="298"/>
      <c r="I60" s="298"/>
      <c r="J60" s="298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299">
        <f t="shared" si="9"/>
        <v>0</v>
      </c>
    </row>
    <row r="61" spans="1:23" ht="14" customHeight="1" x14ac:dyDescent="0.2">
      <c r="A61" s="297">
        <f t="shared" si="8"/>
        <v>0</v>
      </c>
      <c r="B61" s="298"/>
      <c r="C61" s="298"/>
      <c r="D61" s="298"/>
      <c r="E61" s="298"/>
      <c r="F61" s="298"/>
      <c r="G61" s="298"/>
      <c r="H61" s="298"/>
      <c r="I61" s="298"/>
      <c r="J61" s="298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299">
        <f t="shared" si="9"/>
        <v>0</v>
      </c>
    </row>
    <row r="62" spans="1:23" ht="14" customHeight="1" x14ac:dyDescent="0.2">
      <c r="A62" s="297">
        <f t="shared" si="8"/>
        <v>0</v>
      </c>
      <c r="B62" s="298"/>
      <c r="C62" s="298"/>
      <c r="D62" s="298"/>
      <c r="E62" s="298"/>
      <c r="F62" s="298"/>
      <c r="G62" s="298"/>
      <c r="H62" s="298"/>
      <c r="I62" s="298"/>
      <c r="J62" s="298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299">
        <f t="shared" si="9"/>
        <v>0</v>
      </c>
    </row>
    <row r="63" spans="1:23" ht="14" customHeight="1" x14ac:dyDescent="0.2">
      <c r="A63" s="297">
        <f t="shared" si="8"/>
        <v>0</v>
      </c>
      <c r="B63" s="298"/>
      <c r="C63" s="298"/>
      <c r="D63" s="298"/>
      <c r="E63" s="298"/>
      <c r="F63" s="298"/>
      <c r="G63" s="298"/>
      <c r="H63" s="298"/>
      <c r="I63" s="298"/>
      <c r="J63" s="298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299">
        <f t="shared" si="9"/>
        <v>0</v>
      </c>
    </row>
    <row r="64" spans="1:23" ht="14" customHeight="1" x14ac:dyDescent="0.2">
      <c r="A64" s="297">
        <f t="shared" si="8"/>
        <v>0</v>
      </c>
      <c r="B64" s="298"/>
      <c r="C64" s="298"/>
      <c r="D64" s="298"/>
      <c r="E64" s="298"/>
      <c r="F64" s="298"/>
      <c r="G64" s="298"/>
      <c r="H64" s="298"/>
      <c r="I64" s="298"/>
      <c r="J64" s="298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299">
        <f t="shared" si="9"/>
        <v>0</v>
      </c>
    </row>
    <row r="65" spans="1:23" ht="14" customHeight="1" x14ac:dyDescent="0.2">
      <c r="A65" s="297">
        <f t="shared" si="8"/>
        <v>0</v>
      </c>
      <c r="B65" s="298"/>
      <c r="C65" s="298"/>
      <c r="D65" s="298"/>
      <c r="E65" s="298"/>
      <c r="F65" s="298"/>
      <c r="G65" s="298"/>
      <c r="H65" s="298"/>
      <c r="I65" s="298"/>
      <c r="J65" s="298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299">
        <f t="shared" si="9"/>
        <v>0</v>
      </c>
    </row>
    <row r="66" spans="1:23" ht="14" customHeight="1" x14ac:dyDescent="0.2">
      <c r="A66" s="297">
        <f t="shared" si="8"/>
        <v>0</v>
      </c>
      <c r="B66" s="298"/>
      <c r="C66" s="298"/>
      <c r="D66" s="298"/>
      <c r="E66" s="298"/>
      <c r="F66" s="298"/>
      <c r="G66" s="298"/>
      <c r="H66" s="298"/>
      <c r="I66" s="298"/>
      <c r="J66" s="298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299">
        <f t="shared" si="9"/>
        <v>0</v>
      </c>
    </row>
    <row r="67" spans="1:23" ht="14" customHeight="1" x14ac:dyDescent="0.2">
      <c r="A67" s="297">
        <f t="shared" si="8"/>
        <v>0</v>
      </c>
      <c r="B67" s="298"/>
      <c r="C67" s="298"/>
      <c r="D67" s="298"/>
      <c r="E67" s="298"/>
      <c r="F67" s="298"/>
      <c r="G67" s="298"/>
      <c r="H67" s="298"/>
      <c r="I67" s="298"/>
      <c r="J67" s="298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299">
        <f>SUM(K67:V67)</f>
        <v>0</v>
      </c>
    </row>
    <row r="68" spans="1:23" ht="14" customHeight="1" x14ac:dyDescent="0.2">
      <c r="A68" s="206" t="s">
        <v>233</v>
      </c>
      <c r="B68" s="199"/>
      <c r="C68" s="199"/>
      <c r="D68" s="199"/>
      <c r="E68" s="199"/>
      <c r="F68" s="199"/>
      <c r="G68" s="199"/>
      <c r="H68" s="199"/>
      <c r="I68" s="199"/>
      <c r="J68" s="199"/>
      <c r="K68" s="200">
        <f>SUM(K53:K67)</f>
        <v>0</v>
      </c>
      <c r="L68" s="200">
        <f t="shared" ref="L68:V68" si="10">SUM(L53:L67)</f>
        <v>0</v>
      </c>
      <c r="M68" s="200">
        <f t="shared" si="10"/>
        <v>0</v>
      </c>
      <c r="N68" s="200">
        <f t="shared" si="10"/>
        <v>0</v>
      </c>
      <c r="O68" s="200">
        <f t="shared" si="10"/>
        <v>0</v>
      </c>
      <c r="P68" s="200">
        <f t="shared" si="10"/>
        <v>0</v>
      </c>
      <c r="Q68" s="200">
        <f t="shared" si="10"/>
        <v>0</v>
      </c>
      <c r="R68" s="200">
        <f t="shared" si="10"/>
        <v>0</v>
      </c>
      <c r="S68" s="200">
        <f t="shared" si="10"/>
        <v>0</v>
      </c>
      <c r="T68" s="200">
        <f t="shared" si="10"/>
        <v>0</v>
      </c>
      <c r="U68" s="200">
        <f t="shared" si="10"/>
        <v>0</v>
      </c>
      <c r="V68" s="200">
        <f t="shared" si="10"/>
        <v>0</v>
      </c>
      <c r="W68" s="300">
        <f>SUM(K68:V68)</f>
        <v>0</v>
      </c>
    </row>
    <row r="69" spans="1:23" ht="14" customHeight="1" x14ac:dyDescent="0.2">
      <c r="A69" s="286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88"/>
    </row>
    <row r="70" spans="1:23" ht="14" customHeight="1" x14ac:dyDescent="0.2">
      <c r="A70" s="286" t="s">
        <v>234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88"/>
    </row>
    <row r="71" spans="1:23" ht="14" customHeight="1" x14ac:dyDescent="0.2">
      <c r="A71" s="286" t="s">
        <v>225</v>
      </c>
      <c r="B71" s="291"/>
      <c r="C71" s="291"/>
      <c r="D71" s="291"/>
      <c r="E71" s="291"/>
      <c r="F71" s="291"/>
      <c r="G71" s="291"/>
      <c r="H71" s="291"/>
      <c r="I71" s="291"/>
      <c r="J71" s="291"/>
      <c r="K71" s="301">
        <f>K26</f>
        <v>0</v>
      </c>
      <c r="L71" s="301">
        <f t="shared" ref="L71:V71" si="11">L26</f>
        <v>0</v>
      </c>
      <c r="M71" s="301">
        <f t="shared" si="11"/>
        <v>0</v>
      </c>
      <c r="N71" s="301">
        <f t="shared" si="11"/>
        <v>0</v>
      </c>
      <c r="O71" s="301">
        <f t="shared" si="11"/>
        <v>0</v>
      </c>
      <c r="P71" s="301">
        <f t="shared" si="11"/>
        <v>0</v>
      </c>
      <c r="Q71" s="301">
        <f t="shared" si="11"/>
        <v>0</v>
      </c>
      <c r="R71" s="301">
        <f t="shared" si="11"/>
        <v>0</v>
      </c>
      <c r="S71" s="301">
        <f t="shared" si="11"/>
        <v>0</v>
      </c>
      <c r="T71" s="301">
        <f t="shared" si="11"/>
        <v>0</v>
      </c>
      <c r="U71" s="301">
        <f t="shared" si="11"/>
        <v>0</v>
      </c>
      <c r="V71" s="301">
        <f t="shared" si="11"/>
        <v>0</v>
      </c>
      <c r="W71" s="288"/>
    </row>
    <row r="72" spans="1:23" ht="14" customHeight="1" x14ac:dyDescent="0.2">
      <c r="A72" s="286" t="s">
        <v>235</v>
      </c>
      <c r="B72" s="291"/>
      <c r="C72" s="291"/>
      <c r="D72" s="291"/>
      <c r="E72" s="291"/>
      <c r="F72" s="291"/>
      <c r="G72" s="291"/>
      <c r="H72" s="291"/>
      <c r="I72" s="291"/>
      <c r="J72" s="291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288"/>
    </row>
    <row r="73" spans="1:23" ht="14" customHeight="1" x14ac:dyDescent="0.2">
      <c r="A73" s="286" t="s">
        <v>236</v>
      </c>
      <c r="B73" s="291"/>
      <c r="C73" s="291"/>
      <c r="D73" s="291"/>
      <c r="E73" s="291"/>
      <c r="F73" s="291"/>
      <c r="G73" s="291"/>
      <c r="H73" s="291"/>
      <c r="I73" s="291"/>
      <c r="J73" s="291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288"/>
    </row>
    <row r="74" spans="1:23" ht="14" customHeight="1" x14ac:dyDescent="0.2">
      <c r="A74" s="206" t="s">
        <v>237</v>
      </c>
      <c r="B74" s="199"/>
      <c r="C74" s="199"/>
      <c r="D74" s="199"/>
      <c r="E74" s="199"/>
      <c r="F74" s="199"/>
      <c r="G74" s="199"/>
      <c r="H74" s="199"/>
      <c r="I74" s="199"/>
      <c r="J74" s="199"/>
      <c r="K74" s="200">
        <f>K71*(K72+K73)</f>
        <v>0</v>
      </c>
      <c r="L74" s="200">
        <f t="shared" ref="L74:V74" si="12">L71*(L72+L73)</f>
        <v>0</v>
      </c>
      <c r="M74" s="200">
        <f t="shared" si="12"/>
        <v>0</v>
      </c>
      <c r="N74" s="200">
        <f t="shared" si="12"/>
        <v>0</v>
      </c>
      <c r="O74" s="200">
        <f t="shared" si="12"/>
        <v>0</v>
      </c>
      <c r="P74" s="200">
        <f t="shared" si="12"/>
        <v>0</v>
      </c>
      <c r="Q74" s="200">
        <f t="shared" si="12"/>
        <v>0</v>
      </c>
      <c r="R74" s="200">
        <f t="shared" si="12"/>
        <v>0</v>
      </c>
      <c r="S74" s="200">
        <f t="shared" si="12"/>
        <v>0</v>
      </c>
      <c r="T74" s="200">
        <f t="shared" si="12"/>
        <v>0</v>
      </c>
      <c r="U74" s="200">
        <f t="shared" si="12"/>
        <v>0</v>
      </c>
      <c r="V74" s="200">
        <f t="shared" si="12"/>
        <v>0</v>
      </c>
      <c r="W74" s="207">
        <f>SUM(K74:V74)</f>
        <v>0</v>
      </c>
    </row>
    <row r="75" spans="1:23" ht="14" customHeight="1" x14ac:dyDescent="0.2">
      <c r="A75" s="286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88"/>
    </row>
    <row r="76" spans="1:23" ht="14" customHeight="1" thickBot="1" x14ac:dyDescent="0.25">
      <c r="A76" s="208" t="s">
        <v>120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6">
        <f>K50+K68+K74</f>
        <v>0</v>
      </c>
      <c r="L76" s="196">
        <f t="shared" ref="L76:V76" si="13">L50+L68+L74</f>
        <v>0</v>
      </c>
      <c r="M76" s="196">
        <f t="shared" si="13"/>
        <v>0</v>
      </c>
      <c r="N76" s="196">
        <f t="shared" si="13"/>
        <v>0</v>
      </c>
      <c r="O76" s="196">
        <f t="shared" si="13"/>
        <v>0</v>
      </c>
      <c r="P76" s="196">
        <f t="shared" si="13"/>
        <v>0</v>
      </c>
      <c r="Q76" s="196">
        <f t="shared" si="13"/>
        <v>0</v>
      </c>
      <c r="R76" s="196">
        <f t="shared" si="13"/>
        <v>0</v>
      </c>
      <c r="S76" s="196">
        <f t="shared" si="13"/>
        <v>0</v>
      </c>
      <c r="T76" s="196">
        <f t="shared" si="13"/>
        <v>0</v>
      </c>
      <c r="U76" s="196">
        <f t="shared" si="13"/>
        <v>0</v>
      </c>
      <c r="V76" s="196">
        <f t="shared" si="13"/>
        <v>0</v>
      </c>
      <c r="W76" s="197">
        <f>SUM(K76:V76)</f>
        <v>0</v>
      </c>
    </row>
    <row r="77" spans="1:23" ht="14" customHeight="1" thickTop="1" x14ac:dyDescent="0.2">
      <c r="A77" s="302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4"/>
    </row>
  </sheetData>
  <printOptions horizontalCentered="1"/>
  <pageMargins left="0.7" right="0.7" top="0.75" bottom="0.75" header="0.3" footer="0.3"/>
  <pageSetup scale="44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5582-F2C3-A643-AF58-AD4E64193C41}">
  <sheetPr>
    <tabColor theme="8"/>
    <pageSetUpPr fitToPage="1"/>
  </sheetPr>
  <dimension ref="A1:W59"/>
  <sheetViews>
    <sheetView showGridLines="0" topLeftCell="A23" zoomScale="124" zoomScaleNormal="200" workbookViewId="0">
      <selection activeCell="K40" sqref="K40:V40"/>
    </sheetView>
  </sheetViews>
  <sheetFormatPr baseColWidth="10" defaultColWidth="8.83203125" defaultRowHeight="14" customHeight="1" x14ac:dyDescent="0.2"/>
  <cols>
    <col min="1" max="10" width="2.6640625" style="3" customWidth="1"/>
    <col min="11" max="22" width="12.6640625" style="3" customWidth="1"/>
    <col min="23" max="23" width="11" style="3" bestFit="1" customWidth="1"/>
    <col min="24" max="16384" width="8.83203125" style="3"/>
  </cols>
  <sheetData>
    <row r="1" spans="1:23" s="16" customFormat="1" ht="14" customHeight="1" x14ac:dyDescent="0.2">
      <c r="A1" s="75" t="s">
        <v>126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33"/>
    </row>
    <row r="2" spans="1:23" ht="14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100">
        <v>1</v>
      </c>
      <c r="L2" s="100">
        <v>2</v>
      </c>
      <c r="M2" s="100">
        <v>3</v>
      </c>
      <c r="N2" s="100">
        <v>4</v>
      </c>
      <c r="O2" s="100">
        <v>5</v>
      </c>
      <c r="P2" s="100">
        <v>6</v>
      </c>
      <c r="Q2" s="100">
        <v>7</v>
      </c>
      <c r="R2" s="100">
        <v>8</v>
      </c>
      <c r="S2" s="100">
        <v>9</v>
      </c>
      <c r="T2" s="100">
        <v>10</v>
      </c>
      <c r="U2" s="100">
        <v>11</v>
      </c>
      <c r="V2" s="100">
        <v>12</v>
      </c>
      <c r="W2" s="94"/>
    </row>
    <row r="3" spans="1:23" ht="14" customHeight="1" x14ac:dyDescent="0.2">
      <c r="A3" s="142"/>
      <c r="B3" s="78"/>
      <c r="C3" s="78"/>
      <c r="D3" s="78"/>
      <c r="E3" s="78"/>
      <c r="F3" s="78"/>
      <c r="G3" s="78"/>
      <c r="H3" s="78"/>
      <c r="I3" s="78"/>
      <c r="J3" s="78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4"/>
    </row>
    <row r="4" spans="1:23" ht="14" customHeight="1" x14ac:dyDescent="0.2">
      <c r="A4" s="142"/>
      <c r="B4" s="78"/>
      <c r="C4" s="78"/>
      <c r="D4" s="78"/>
      <c r="E4" s="78"/>
      <c r="F4" s="78"/>
      <c r="G4" s="78"/>
      <c r="H4" s="78"/>
      <c r="I4" s="78"/>
      <c r="J4" s="78"/>
      <c r="K4" s="144" t="str">
        <f>TEXT('2.0 Assumptions'!$O$2,"mmmm")</f>
        <v>October</v>
      </c>
      <c r="L4" s="144" t="str">
        <f>TEXT(DATE(2000,(MONTH('2.0 Assumptions'!$O$2)+(L2-1)),1),"mmmm")</f>
        <v>November</v>
      </c>
      <c r="M4" s="144" t="str">
        <f>TEXT(DATE(2000,(MONTH('2.0 Assumptions'!$O$2)+(M2-1)),1),"mmmm")</f>
        <v>December</v>
      </c>
      <c r="N4" s="144" t="str">
        <f>TEXT(DATE(2000,(MONTH('2.0 Assumptions'!$O$2)+(N2-1)),1),"mmmm")</f>
        <v>January</v>
      </c>
      <c r="O4" s="144" t="str">
        <f>TEXT(DATE(2000,(MONTH('2.0 Assumptions'!$O$2)+(O2-1)),1),"mmmm")</f>
        <v>February</v>
      </c>
      <c r="P4" s="144" t="str">
        <f>TEXT(DATE(2000,(MONTH('2.0 Assumptions'!$O$2)+(P2-1)),1),"mmmm")</f>
        <v>March</v>
      </c>
      <c r="Q4" s="144" t="str">
        <f>TEXT(DATE(2000,(MONTH('2.0 Assumptions'!$O$2)+(Q2-1)),1),"mmmm")</f>
        <v>April</v>
      </c>
      <c r="R4" s="144" t="str">
        <f>TEXT(DATE(2000,(MONTH('2.0 Assumptions'!$O$2)+(R2-1)),1),"mmmm")</f>
        <v>May</v>
      </c>
      <c r="S4" s="144" t="str">
        <f>TEXT(DATE(2000,(MONTH('2.0 Assumptions'!$O$2)+(S2-1)),1),"mmmm")</f>
        <v>June</v>
      </c>
      <c r="T4" s="144" t="str">
        <f>TEXT(DATE(2000,(MONTH('2.0 Assumptions'!$O$2)+(T2-1)),1),"mmmm")</f>
        <v>July</v>
      </c>
      <c r="U4" s="144" t="str">
        <f>TEXT(DATE(2000,(MONTH('2.0 Assumptions'!$O$2)+(U2-1)),1),"mmmm")</f>
        <v>August</v>
      </c>
      <c r="V4" s="144" t="str">
        <f>TEXT(DATE(2000,(MONTH('2.0 Assumptions'!$O$2)+(V2-1)),1),"mmmm")</f>
        <v>September</v>
      </c>
      <c r="W4" s="145" t="s">
        <v>2</v>
      </c>
    </row>
    <row r="5" spans="1:23" ht="14" customHeight="1" x14ac:dyDescent="0.2">
      <c r="A5" s="142"/>
      <c r="B5" s="78"/>
      <c r="C5" s="78"/>
      <c r="D5" s="78"/>
      <c r="E5" s="78"/>
      <c r="F5" s="78"/>
      <c r="G5" s="78"/>
      <c r="H5" s="78"/>
      <c r="I5" s="78"/>
      <c r="J5" s="78"/>
      <c r="K5" s="143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94"/>
    </row>
    <row r="6" spans="1:23" ht="14" customHeight="1" x14ac:dyDescent="0.2">
      <c r="A6" s="192" t="s">
        <v>134</v>
      </c>
      <c r="B6" s="78"/>
      <c r="C6" s="78"/>
      <c r="D6" s="78"/>
      <c r="E6" s="78"/>
      <c r="F6" s="78"/>
      <c r="G6" s="78"/>
      <c r="H6" s="78"/>
      <c r="I6" s="78"/>
      <c r="J6" s="78"/>
      <c r="K6" s="143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94"/>
    </row>
    <row r="7" spans="1:23" ht="14" customHeight="1" x14ac:dyDescent="0.2">
      <c r="A7" s="142" t="s">
        <v>135</v>
      </c>
      <c r="B7" s="78"/>
      <c r="C7" s="78"/>
      <c r="D7" s="78"/>
      <c r="E7" s="78"/>
      <c r="F7" s="78"/>
      <c r="G7" s="78"/>
      <c r="H7" s="78"/>
      <c r="I7" s="78"/>
      <c r="J7" s="78"/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  <c r="W7" s="147">
        <f>SUM(K7:V7)</f>
        <v>0</v>
      </c>
    </row>
    <row r="8" spans="1:23" ht="14" customHeight="1" x14ac:dyDescent="0.2">
      <c r="A8" s="142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4"/>
    </row>
    <row r="9" spans="1:23" ht="14" customHeight="1" x14ac:dyDescent="0.2">
      <c r="A9" s="148" t="s">
        <v>139</v>
      </c>
      <c r="B9" s="149"/>
      <c r="C9" s="149"/>
      <c r="D9" s="149"/>
      <c r="E9" s="149"/>
      <c r="F9" s="149"/>
      <c r="G9" s="149"/>
      <c r="H9" s="149"/>
      <c r="I9" s="149"/>
      <c r="J9" s="149"/>
      <c r="K9" s="150">
        <f>K7*K8</f>
        <v>0</v>
      </c>
      <c r="L9" s="150">
        <f t="shared" ref="L9:V9" si="0">L7*L8</f>
        <v>0</v>
      </c>
      <c r="M9" s="150">
        <f t="shared" si="0"/>
        <v>0</v>
      </c>
      <c r="N9" s="150">
        <f t="shared" si="0"/>
        <v>0</v>
      </c>
      <c r="O9" s="150">
        <f t="shared" si="0"/>
        <v>0</v>
      </c>
      <c r="P9" s="150">
        <f t="shared" si="0"/>
        <v>0</v>
      </c>
      <c r="Q9" s="150">
        <f t="shared" si="0"/>
        <v>0</v>
      </c>
      <c r="R9" s="150">
        <f t="shared" si="0"/>
        <v>0</v>
      </c>
      <c r="S9" s="150">
        <f t="shared" si="0"/>
        <v>0</v>
      </c>
      <c r="T9" s="150">
        <f t="shared" si="0"/>
        <v>0</v>
      </c>
      <c r="U9" s="150">
        <f t="shared" si="0"/>
        <v>0</v>
      </c>
      <c r="V9" s="150">
        <f t="shared" si="0"/>
        <v>0</v>
      </c>
      <c r="W9" s="151">
        <f>SUM(K9:V9)</f>
        <v>0</v>
      </c>
    </row>
    <row r="10" spans="1:23" ht="14" customHeight="1" x14ac:dyDescent="0.2">
      <c r="A10" s="142"/>
      <c r="B10" s="78"/>
      <c r="C10" s="78"/>
      <c r="D10" s="78"/>
      <c r="E10" s="78"/>
      <c r="F10" s="78"/>
      <c r="G10" s="78"/>
      <c r="H10" s="78"/>
      <c r="I10" s="78"/>
      <c r="J10" s="78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94"/>
    </row>
    <row r="11" spans="1:23" ht="14" customHeight="1" x14ac:dyDescent="0.2">
      <c r="A11" s="192" t="s">
        <v>136</v>
      </c>
      <c r="B11" s="78"/>
      <c r="C11" s="78"/>
      <c r="D11" s="78"/>
      <c r="E11" s="78"/>
      <c r="F11" s="78"/>
      <c r="G11" s="78"/>
      <c r="H11" s="78"/>
      <c r="I11" s="78"/>
      <c r="J11" s="78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94"/>
    </row>
    <row r="12" spans="1:23" ht="14" customHeight="1" x14ac:dyDescent="0.2">
      <c r="A12" s="142" t="s">
        <v>135</v>
      </c>
      <c r="B12" s="78"/>
      <c r="C12" s="78"/>
      <c r="D12" s="78"/>
      <c r="E12" s="78"/>
      <c r="F12" s="78"/>
      <c r="G12" s="78"/>
      <c r="H12" s="78"/>
      <c r="I12" s="78"/>
      <c r="J12" s="78"/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8">
        <f>SUM(K12:V12)</f>
        <v>0</v>
      </c>
    </row>
    <row r="13" spans="1:23" ht="14" customHeight="1" x14ac:dyDescent="0.2">
      <c r="A13" s="142" t="s">
        <v>137</v>
      </c>
      <c r="B13" s="78"/>
      <c r="C13" s="78"/>
      <c r="D13" s="78"/>
      <c r="E13" s="78"/>
      <c r="F13" s="78"/>
      <c r="G13" s="78"/>
      <c r="H13" s="78"/>
      <c r="I13" s="78"/>
      <c r="J13" s="78"/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95"/>
    </row>
    <row r="14" spans="1:23" ht="14" customHeight="1" x14ac:dyDescent="0.2">
      <c r="A14" s="148" t="s">
        <v>140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50">
        <f>K13*K12</f>
        <v>0</v>
      </c>
      <c r="L14" s="150">
        <f t="shared" ref="L14:V14" si="1">L13*L12</f>
        <v>0</v>
      </c>
      <c r="M14" s="150">
        <f t="shared" si="1"/>
        <v>0</v>
      </c>
      <c r="N14" s="150">
        <f t="shared" si="1"/>
        <v>0</v>
      </c>
      <c r="O14" s="150">
        <f t="shared" si="1"/>
        <v>0</v>
      </c>
      <c r="P14" s="150">
        <f t="shared" si="1"/>
        <v>0</v>
      </c>
      <c r="Q14" s="150">
        <f t="shared" si="1"/>
        <v>0</v>
      </c>
      <c r="R14" s="150">
        <f t="shared" si="1"/>
        <v>0</v>
      </c>
      <c r="S14" s="150">
        <f t="shared" si="1"/>
        <v>0</v>
      </c>
      <c r="T14" s="150">
        <f t="shared" si="1"/>
        <v>0</v>
      </c>
      <c r="U14" s="150">
        <f t="shared" si="1"/>
        <v>0</v>
      </c>
      <c r="V14" s="150">
        <f t="shared" si="1"/>
        <v>0</v>
      </c>
      <c r="W14" s="152">
        <f>SUM(K14:V14)</f>
        <v>0</v>
      </c>
    </row>
    <row r="15" spans="1:23" ht="14" customHeight="1" x14ac:dyDescent="0.2">
      <c r="A15" s="142"/>
      <c r="B15" s="78"/>
      <c r="C15" s="78"/>
      <c r="D15" s="78"/>
      <c r="E15" s="78"/>
      <c r="F15" s="78"/>
      <c r="G15" s="78"/>
      <c r="H15" s="78"/>
      <c r="I15" s="78"/>
      <c r="J15" s="78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138"/>
    </row>
    <row r="16" spans="1:23" ht="14" customHeight="1" x14ac:dyDescent="0.2">
      <c r="A16" s="192" t="s">
        <v>138</v>
      </c>
      <c r="B16" s="78"/>
      <c r="C16" s="78"/>
      <c r="D16" s="78"/>
      <c r="E16" s="78"/>
      <c r="F16" s="78"/>
      <c r="G16" s="78"/>
      <c r="H16" s="78"/>
      <c r="I16" s="78"/>
      <c r="J16" s="78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138"/>
    </row>
    <row r="17" spans="1:23" ht="14" customHeight="1" x14ac:dyDescent="0.2">
      <c r="A17" s="142" t="s">
        <v>135</v>
      </c>
      <c r="B17" s="78"/>
      <c r="C17" s="78"/>
      <c r="D17" s="78"/>
      <c r="E17" s="78"/>
      <c r="F17" s="78"/>
      <c r="G17" s="78"/>
      <c r="H17" s="78"/>
      <c r="I17" s="78"/>
      <c r="J17" s="78"/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8">
        <f>SUM(K17:V17)</f>
        <v>0</v>
      </c>
    </row>
    <row r="18" spans="1:23" ht="14" customHeight="1" x14ac:dyDescent="0.2">
      <c r="A18" s="142" t="s">
        <v>137</v>
      </c>
      <c r="B18" s="78"/>
      <c r="C18" s="78"/>
      <c r="D18" s="78"/>
      <c r="E18" s="78"/>
      <c r="F18" s="78"/>
      <c r="G18" s="78"/>
      <c r="H18" s="78"/>
      <c r="I18" s="78"/>
      <c r="J18" s="78"/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38"/>
    </row>
    <row r="19" spans="1:23" s="198" customFormat="1" ht="14" customHeight="1" x14ac:dyDescent="0.2">
      <c r="A19" s="148" t="s">
        <v>141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201">
        <f>K17*K18</f>
        <v>0</v>
      </c>
      <c r="L19" s="201">
        <f t="shared" ref="L19:V19" si="2">L17*L18</f>
        <v>0</v>
      </c>
      <c r="M19" s="201">
        <f t="shared" si="2"/>
        <v>0</v>
      </c>
      <c r="N19" s="201">
        <f t="shared" si="2"/>
        <v>0</v>
      </c>
      <c r="O19" s="201">
        <f t="shared" si="2"/>
        <v>0</v>
      </c>
      <c r="P19" s="201">
        <f t="shared" si="2"/>
        <v>0</v>
      </c>
      <c r="Q19" s="201">
        <f t="shared" si="2"/>
        <v>0</v>
      </c>
      <c r="R19" s="201">
        <f t="shared" si="2"/>
        <v>0</v>
      </c>
      <c r="S19" s="201">
        <f t="shared" si="2"/>
        <v>0</v>
      </c>
      <c r="T19" s="201">
        <f t="shared" si="2"/>
        <v>0</v>
      </c>
      <c r="U19" s="201">
        <f t="shared" si="2"/>
        <v>0</v>
      </c>
      <c r="V19" s="201">
        <f t="shared" si="2"/>
        <v>0</v>
      </c>
      <c r="W19" s="202">
        <f>SUM(K19:V19)</f>
        <v>0</v>
      </c>
    </row>
    <row r="20" spans="1:23" ht="14" customHeight="1" x14ac:dyDescent="0.2">
      <c r="A20" s="142"/>
      <c r="B20" s="78"/>
      <c r="C20" s="78"/>
      <c r="D20" s="78"/>
      <c r="E20" s="78"/>
      <c r="F20" s="78"/>
      <c r="G20" s="78"/>
      <c r="H20" s="78"/>
      <c r="I20" s="78"/>
      <c r="J20" s="78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94"/>
    </row>
    <row r="21" spans="1:23" s="198" customFormat="1" ht="14" customHeight="1" thickBot="1" x14ac:dyDescent="0.25">
      <c r="A21" s="194" t="s">
        <v>1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6">
        <f>K9+K14+K19</f>
        <v>0</v>
      </c>
      <c r="L21" s="196">
        <f t="shared" ref="L21:V21" si="3">L9+L14+L19</f>
        <v>0</v>
      </c>
      <c r="M21" s="196">
        <f t="shared" si="3"/>
        <v>0</v>
      </c>
      <c r="N21" s="196">
        <f t="shared" si="3"/>
        <v>0</v>
      </c>
      <c r="O21" s="196">
        <f t="shared" si="3"/>
        <v>0</v>
      </c>
      <c r="P21" s="196">
        <f t="shared" si="3"/>
        <v>0</v>
      </c>
      <c r="Q21" s="196">
        <f t="shared" si="3"/>
        <v>0</v>
      </c>
      <c r="R21" s="196">
        <f t="shared" si="3"/>
        <v>0</v>
      </c>
      <c r="S21" s="196">
        <f t="shared" si="3"/>
        <v>0</v>
      </c>
      <c r="T21" s="196">
        <f t="shared" si="3"/>
        <v>0</v>
      </c>
      <c r="U21" s="196">
        <f t="shared" si="3"/>
        <v>0</v>
      </c>
      <c r="V21" s="196">
        <f t="shared" si="3"/>
        <v>0</v>
      </c>
      <c r="W21" s="197">
        <f>SUM(K21:V21)</f>
        <v>0</v>
      </c>
    </row>
    <row r="22" spans="1:23" ht="14" customHeight="1" thickTop="1" x14ac:dyDescent="0.2">
      <c r="A22" s="135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4" spans="1:23" s="16" customFormat="1" ht="14" customHeight="1" x14ac:dyDescent="0.2">
      <c r="A24" s="75" t="s">
        <v>127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33"/>
    </row>
    <row r="25" spans="1:23" ht="14" customHeight="1" x14ac:dyDescent="0.2">
      <c r="A25" s="18"/>
      <c r="K25" s="203" t="str">
        <f t="shared" ref="K25:W25" si="4">K4</f>
        <v>October</v>
      </c>
      <c r="L25" s="203" t="str">
        <f t="shared" si="4"/>
        <v>November</v>
      </c>
      <c r="M25" s="203" t="str">
        <f t="shared" si="4"/>
        <v>December</v>
      </c>
      <c r="N25" s="203" t="str">
        <f t="shared" si="4"/>
        <v>January</v>
      </c>
      <c r="O25" s="203" t="str">
        <f t="shared" si="4"/>
        <v>February</v>
      </c>
      <c r="P25" s="203" t="str">
        <f t="shared" si="4"/>
        <v>March</v>
      </c>
      <c r="Q25" s="203" t="str">
        <f t="shared" si="4"/>
        <v>April</v>
      </c>
      <c r="R25" s="203" t="str">
        <f t="shared" si="4"/>
        <v>May</v>
      </c>
      <c r="S25" s="203" t="str">
        <f t="shared" si="4"/>
        <v>June</v>
      </c>
      <c r="T25" s="203" t="str">
        <f t="shared" si="4"/>
        <v>July</v>
      </c>
      <c r="U25" s="203" t="str">
        <f t="shared" si="4"/>
        <v>August</v>
      </c>
      <c r="V25" s="203" t="str">
        <f t="shared" si="4"/>
        <v>September</v>
      </c>
      <c r="W25" s="204" t="str">
        <f t="shared" si="4"/>
        <v>TOTAL</v>
      </c>
    </row>
    <row r="26" spans="1:23" ht="14" customHeight="1" x14ac:dyDescent="0.2">
      <c r="A26" s="18"/>
      <c r="K26" s="13"/>
      <c r="W26" s="24"/>
    </row>
    <row r="27" spans="1:23" s="78" customFormat="1" ht="14" customHeight="1" x14ac:dyDescent="0.2">
      <c r="A27" s="91" t="s">
        <v>134</v>
      </c>
      <c r="W27" s="94"/>
    </row>
    <row r="28" spans="1:23" s="78" customFormat="1" ht="14" customHeight="1" x14ac:dyDescent="0.2">
      <c r="A28" s="77" t="s">
        <v>142</v>
      </c>
      <c r="K28" s="205">
        <v>0</v>
      </c>
      <c r="L28" s="205">
        <v>0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0</v>
      </c>
      <c r="W28" s="94"/>
    </row>
    <row r="29" spans="1:23" s="78" customFormat="1" ht="14" customHeight="1" x14ac:dyDescent="0.2">
      <c r="A29" s="77" t="s">
        <v>143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94"/>
    </row>
    <row r="30" spans="1:23" s="78" customFormat="1" ht="14" customHeight="1" x14ac:dyDescent="0.2">
      <c r="A30" s="206" t="s">
        <v>144</v>
      </c>
      <c r="B30" s="199"/>
      <c r="C30" s="199"/>
      <c r="D30" s="199"/>
      <c r="E30" s="199"/>
      <c r="F30" s="199"/>
      <c r="G30" s="199"/>
      <c r="H30" s="199"/>
      <c r="I30" s="199"/>
      <c r="J30" s="199"/>
      <c r="K30" s="200">
        <f>(K28+K29)*K7</f>
        <v>0</v>
      </c>
      <c r="L30" s="200">
        <f t="shared" ref="L30:V30" si="5">(L28+L29)*L7</f>
        <v>0</v>
      </c>
      <c r="M30" s="200">
        <f t="shared" si="5"/>
        <v>0</v>
      </c>
      <c r="N30" s="200">
        <f t="shared" si="5"/>
        <v>0</v>
      </c>
      <c r="O30" s="200">
        <f t="shared" si="5"/>
        <v>0</v>
      </c>
      <c r="P30" s="200">
        <f t="shared" si="5"/>
        <v>0</v>
      </c>
      <c r="Q30" s="200">
        <f t="shared" si="5"/>
        <v>0</v>
      </c>
      <c r="R30" s="200">
        <f t="shared" si="5"/>
        <v>0</v>
      </c>
      <c r="S30" s="200">
        <f t="shared" si="5"/>
        <v>0</v>
      </c>
      <c r="T30" s="200">
        <f t="shared" si="5"/>
        <v>0</v>
      </c>
      <c r="U30" s="200">
        <f t="shared" si="5"/>
        <v>0</v>
      </c>
      <c r="V30" s="200">
        <f t="shared" si="5"/>
        <v>0</v>
      </c>
      <c r="W30" s="207">
        <f>SUM(K30:V30)</f>
        <v>0</v>
      </c>
    </row>
    <row r="31" spans="1:23" s="78" customFormat="1" ht="14" customHeight="1" x14ac:dyDescent="0.2">
      <c r="A31" s="91"/>
      <c r="B31" s="137"/>
      <c r="C31" s="137"/>
      <c r="D31" s="137"/>
      <c r="E31" s="137"/>
      <c r="F31" s="137"/>
      <c r="G31" s="137"/>
      <c r="H31" s="137"/>
      <c r="I31" s="137"/>
      <c r="J31" s="137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214"/>
    </row>
    <row r="32" spans="1:23" s="78" customFormat="1" ht="14" customHeight="1" x14ac:dyDescent="0.2">
      <c r="A32" s="91" t="s">
        <v>136</v>
      </c>
      <c r="W32" s="94"/>
    </row>
    <row r="33" spans="1:23" s="78" customFormat="1" ht="14" customHeight="1" x14ac:dyDescent="0.2">
      <c r="A33" s="77" t="s">
        <v>142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94"/>
    </row>
    <row r="34" spans="1:23" s="78" customFormat="1" ht="14" customHeight="1" x14ac:dyDescent="0.2">
      <c r="A34" s="77" t="s">
        <v>143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94"/>
    </row>
    <row r="35" spans="1:23" s="78" customFormat="1" ht="14" customHeight="1" x14ac:dyDescent="0.2">
      <c r="A35" s="206" t="s">
        <v>145</v>
      </c>
      <c r="B35" s="199"/>
      <c r="C35" s="199"/>
      <c r="D35" s="199"/>
      <c r="E35" s="199"/>
      <c r="F35" s="199"/>
      <c r="G35" s="199"/>
      <c r="H35" s="199"/>
      <c r="I35" s="199"/>
      <c r="J35" s="199"/>
      <c r="K35" s="200">
        <f>(K33+K34)*K12</f>
        <v>0</v>
      </c>
      <c r="L35" s="200">
        <f t="shared" ref="L35:V35" si="6">(L33+L34)*L12</f>
        <v>0</v>
      </c>
      <c r="M35" s="200">
        <f t="shared" si="6"/>
        <v>0</v>
      </c>
      <c r="N35" s="200">
        <f t="shared" si="6"/>
        <v>0</v>
      </c>
      <c r="O35" s="200">
        <f t="shared" si="6"/>
        <v>0</v>
      </c>
      <c r="P35" s="200">
        <f t="shared" si="6"/>
        <v>0</v>
      </c>
      <c r="Q35" s="200">
        <f t="shared" si="6"/>
        <v>0</v>
      </c>
      <c r="R35" s="200">
        <f t="shared" si="6"/>
        <v>0</v>
      </c>
      <c r="S35" s="200">
        <f t="shared" si="6"/>
        <v>0</v>
      </c>
      <c r="T35" s="200">
        <f t="shared" si="6"/>
        <v>0</v>
      </c>
      <c r="U35" s="200">
        <f t="shared" si="6"/>
        <v>0</v>
      </c>
      <c r="V35" s="200">
        <f t="shared" si="6"/>
        <v>0</v>
      </c>
      <c r="W35" s="207">
        <f>SUM(K35:V35)</f>
        <v>0</v>
      </c>
    </row>
    <row r="36" spans="1:23" s="78" customFormat="1" ht="14" customHeight="1" x14ac:dyDescent="0.2">
      <c r="A36" s="91"/>
      <c r="B36" s="137"/>
      <c r="C36" s="137"/>
      <c r="D36" s="137"/>
      <c r="E36" s="137"/>
      <c r="F36" s="137"/>
      <c r="G36" s="137"/>
      <c r="H36" s="137"/>
      <c r="I36" s="137"/>
      <c r="J36" s="137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214"/>
    </row>
    <row r="37" spans="1:23" s="78" customFormat="1" ht="14" customHeight="1" x14ac:dyDescent="0.2">
      <c r="A37" s="91" t="s">
        <v>138</v>
      </c>
      <c r="W37" s="94"/>
    </row>
    <row r="38" spans="1:23" s="78" customFormat="1" ht="14" customHeight="1" x14ac:dyDescent="0.2">
      <c r="A38" s="77" t="s">
        <v>142</v>
      </c>
      <c r="K38" s="205">
        <v>0</v>
      </c>
      <c r="L38" s="205">
        <v>0</v>
      </c>
      <c r="M38" s="205">
        <v>0</v>
      </c>
      <c r="N38" s="205">
        <v>0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0</v>
      </c>
      <c r="U38" s="205">
        <v>0</v>
      </c>
      <c r="V38" s="205">
        <v>0</v>
      </c>
      <c r="W38" s="94"/>
    </row>
    <row r="39" spans="1:23" s="78" customFormat="1" ht="14" customHeight="1" x14ac:dyDescent="0.2">
      <c r="A39" s="77" t="s">
        <v>143</v>
      </c>
      <c r="K39" s="205">
        <v>0</v>
      </c>
      <c r="L39" s="205">
        <v>0</v>
      </c>
      <c r="M39" s="205">
        <v>0</v>
      </c>
      <c r="N39" s="205">
        <v>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0</v>
      </c>
      <c r="U39" s="205">
        <v>0</v>
      </c>
      <c r="V39" s="205">
        <v>0</v>
      </c>
      <c r="W39" s="94"/>
    </row>
    <row r="40" spans="1:23" s="78" customFormat="1" ht="14" customHeight="1" x14ac:dyDescent="0.2">
      <c r="A40" s="206" t="s">
        <v>220</v>
      </c>
      <c r="B40" s="199"/>
      <c r="C40" s="199"/>
      <c r="D40" s="199"/>
      <c r="E40" s="199"/>
      <c r="F40" s="199"/>
      <c r="G40" s="199"/>
      <c r="H40" s="199"/>
      <c r="I40" s="199"/>
      <c r="J40" s="199"/>
      <c r="K40" s="200">
        <f>(K38+K39)*K17</f>
        <v>0</v>
      </c>
      <c r="L40" s="200">
        <f t="shared" ref="L40:V40" si="7">(L38+L39)*L17</f>
        <v>0</v>
      </c>
      <c r="M40" s="200">
        <f t="shared" si="7"/>
        <v>0</v>
      </c>
      <c r="N40" s="200">
        <f t="shared" si="7"/>
        <v>0</v>
      </c>
      <c r="O40" s="200">
        <f t="shared" si="7"/>
        <v>0</v>
      </c>
      <c r="P40" s="200">
        <f t="shared" si="7"/>
        <v>0</v>
      </c>
      <c r="Q40" s="200">
        <f t="shared" si="7"/>
        <v>0</v>
      </c>
      <c r="R40" s="200">
        <f t="shared" si="7"/>
        <v>0</v>
      </c>
      <c r="S40" s="200">
        <f t="shared" si="7"/>
        <v>0</v>
      </c>
      <c r="T40" s="200">
        <f t="shared" si="7"/>
        <v>0</v>
      </c>
      <c r="U40" s="200">
        <f t="shared" si="7"/>
        <v>0</v>
      </c>
      <c r="V40" s="200">
        <f t="shared" si="7"/>
        <v>0</v>
      </c>
      <c r="W40" s="207">
        <f>SUM(K40:V40)</f>
        <v>0</v>
      </c>
    </row>
    <row r="41" spans="1:23" s="78" customFormat="1" ht="14" customHeight="1" x14ac:dyDescent="0.2">
      <c r="A41" s="77"/>
      <c r="W41" s="94"/>
    </row>
    <row r="42" spans="1:23" s="78" customFormat="1" ht="14" customHeight="1" thickBot="1" x14ac:dyDescent="0.25">
      <c r="A42" s="208" t="s">
        <v>120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6">
        <f>K30+K35+K40</f>
        <v>0</v>
      </c>
      <c r="L42" s="196">
        <f t="shared" ref="L42:V42" si="8">L30+L35+L40</f>
        <v>0</v>
      </c>
      <c r="M42" s="196">
        <f t="shared" si="8"/>
        <v>0</v>
      </c>
      <c r="N42" s="196">
        <f t="shared" si="8"/>
        <v>0</v>
      </c>
      <c r="O42" s="196">
        <f t="shared" si="8"/>
        <v>0</v>
      </c>
      <c r="P42" s="196">
        <f t="shared" si="8"/>
        <v>0</v>
      </c>
      <c r="Q42" s="196">
        <f t="shared" si="8"/>
        <v>0</v>
      </c>
      <c r="R42" s="196">
        <f t="shared" si="8"/>
        <v>0</v>
      </c>
      <c r="S42" s="196">
        <f t="shared" si="8"/>
        <v>0</v>
      </c>
      <c r="T42" s="196">
        <f t="shared" si="8"/>
        <v>0</v>
      </c>
      <c r="U42" s="196">
        <f t="shared" si="8"/>
        <v>0</v>
      </c>
      <c r="V42" s="196">
        <f t="shared" si="8"/>
        <v>0</v>
      </c>
      <c r="W42" s="197">
        <f>SUM(K42:V42)</f>
        <v>0</v>
      </c>
    </row>
    <row r="43" spans="1:23" s="78" customFormat="1" ht="14" customHeight="1" thickTop="1" x14ac:dyDescent="0.2">
      <c r="A43" s="135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154"/>
    </row>
    <row r="44" spans="1:23" s="78" customFormat="1" ht="14" customHeight="1" x14ac:dyDescent="0.2"/>
    <row r="45" spans="1:23" s="78" customFormat="1" ht="14" customHeight="1" x14ac:dyDescent="0.2"/>
    <row r="46" spans="1:23" s="78" customFormat="1" ht="14" customHeight="1" x14ac:dyDescent="0.2"/>
    <row r="47" spans="1:23" s="78" customFormat="1" ht="14" customHeight="1" x14ac:dyDescent="0.2"/>
    <row r="48" spans="1:23" s="78" customFormat="1" ht="14" customHeight="1" x14ac:dyDescent="0.2"/>
    <row r="49" s="78" customFormat="1" ht="14" customHeight="1" x14ac:dyDescent="0.2"/>
    <row r="50" s="78" customFormat="1" ht="14" customHeight="1" x14ac:dyDescent="0.2"/>
    <row r="51" s="78" customFormat="1" ht="14" customHeight="1" x14ac:dyDescent="0.2"/>
    <row r="52" s="78" customFormat="1" ht="14" customHeight="1" x14ac:dyDescent="0.2"/>
    <row r="53" s="78" customFormat="1" ht="14" customHeight="1" x14ac:dyDescent="0.2"/>
    <row r="54" s="78" customFormat="1" ht="14" customHeight="1" x14ac:dyDescent="0.2"/>
    <row r="55" s="78" customFormat="1" ht="14" customHeight="1" x14ac:dyDescent="0.2"/>
    <row r="56" s="78" customFormat="1" ht="14" customHeight="1" x14ac:dyDescent="0.2"/>
    <row r="57" s="78" customFormat="1" ht="14" customHeight="1" x14ac:dyDescent="0.2"/>
    <row r="58" s="78" customFormat="1" ht="14" customHeight="1" x14ac:dyDescent="0.2"/>
    <row r="59" s="78" customFormat="1" ht="14" customHeight="1" x14ac:dyDescent="0.2"/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EF2B-F1AF-B945-BCD5-56307DD11EDD}">
  <sheetPr>
    <tabColor theme="8"/>
    <pageSetUpPr fitToPage="1"/>
  </sheetPr>
  <dimension ref="A1:X49"/>
  <sheetViews>
    <sheetView showGridLines="0" zoomScale="150" zoomScaleNormal="100" workbookViewId="0">
      <pane ySplit="2" topLeftCell="A32" activePane="bottomLeft" state="frozen"/>
      <selection activeCell="X4" sqref="X4"/>
      <selection pane="bottomLeft"/>
    </sheetView>
  </sheetViews>
  <sheetFormatPr baseColWidth="10" defaultColWidth="8.83203125" defaultRowHeight="14" customHeight="1" x14ac:dyDescent="0.2"/>
  <cols>
    <col min="1" max="11" width="2.6640625" style="3" customWidth="1"/>
    <col min="12" max="16384" width="8.83203125" style="3"/>
  </cols>
  <sheetData>
    <row r="1" spans="1:24" ht="14" customHeight="1" x14ac:dyDescent="0.2">
      <c r="A1" s="31" t="s">
        <v>211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4"/>
    </row>
    <row r="2" spans="1:24" ht="14" customHeight="1" x14ac:dyDescent="0.2">
      <c r="A2" s="18"/>
      <c r="L2" s="203" t="str">
        <f>'Sales COGS Y2'!K4</f>
        <v>October</v>
      </c>
      <c r="M2" s="203" t="str">
        <f>'Sales COGS Y2'!L4</f>
        <v>November</v>
      </c>
      <c r="N2" s="203" t="str">
        <f>'Sales COGS Y2'!M4</f>
        <v>December</v>
      </c>
      <c r="O2" s="203" t="str">
        <f>'Sales COGS Y2'!N4</f>
        <v>January</v>
      </c>
      <c r="P2" s="203" t="str">
        <f>'Sales COGS Y2'!O4</f>
        <v>February</v>
      </c>
      <c r="Q2" s="203" t="str">
        <f>'Sales COGS Y2'!P4</f>
        <v>March</v>
      </c>
      <c r="R2" s="203" t="str">
        <f>'Sales COGS Y2'!Q4</f>
        <v>April</v>
      </c>
      <c r="S2" s="203" t="str">
        <f>'Sales COGS Y2'!R4</f>
        <v>May</v>
      </c>
      <c r="T2" s="203" t="str">
        <f>'Sales COGS Y2'!S4</f>
        <v>June</v>
      </c>
      <c r="U2" s="203" t="str">
        <f>'Sales COGS Y2'!T4</f>
        <v>July</v>
      </c>
      <c r="V2" s="203" t="str">
        <f>'Sales COGS Y2'!U4</f>
        <v>August</v>
      </c>
      <c r="W2" s="203" t="str">
        <f>'Sales COGS Y2'!V4</f>
        <v>September</v>
      </c>
      <c r="X2" s="204" t="str">
        <f>'Sales COGS Y2'!W4</f>
        <v>TOTAL</v>
      </c>
    </row>
    <row r="3" spans="1:24" ht="14" customHeight="1" x14ac:dyDescent="0.2">
      <c r="A3" s="18"/>
      <c r="X3" s="24"/>
    </row>
    <row r="4" spans="1:24" ht="14" customHeight="1" x14ac:dyDescent="0.2">
      <c r="A4" s="265" t="s">
        <v>190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2"/>
    </row>
    <row r="5" spans="1:24" ht="14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32">
        <f>SUM(A5:W5)</f>
        <v>0</v>
      </c>
    </row>
    <row r="6" spans="1:24" ht="14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32">
        <f t="shared" ref="X6:X14" si="0">SUM(A6:W6)</f>
        <v>0</v>
      </c>
    </row>
    <row r="7" spans="1:24" ht="14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32">
        <f t="shared" si="0"/>
        <v>0</v>
      </c>
    </row>
    <row r="8" spans="1:24" ht="14" customHeight="1" x14ac:dyDescent="0.2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32">
        <f t="shared" si="0"/>
        <v>0</v>
      </c>
    </row>
    <row r="9" spans="1:24" ht="14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32">
        <f t="shared" si="0"/>
        <v>0</v>
      </c>
    </row>
    <row r="10" spans="1:24" ht="14" customHeight="1" x14ac:dyDescent="0.2">
      <c r="A10" s="266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32">
        <f t="shared" si="0"/>
        <v>0</v>
      </c>
    </row>
    <row r="11" spans="1:24" ht="14" customHeight="1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32">
        <f t="shared" si="0"/>
        <v>0</v>
      </c>
    </row>
    <row r="12" spans="1:24" ht="14" customHeight="1" x14ac:dyDescent="0.2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32">
        <f t="shared" si="0"/>
        <v>0</v>
      </c>
    </row>
    <row r="13" spans="1:24" ht="14" customHeight="1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32">
        <f t="shared" si="0"/>
        <v>0</v>
      </c>
    </row>
    <row r="14" spans="1:24" ht="14" customHeigh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32">
        <f t="shared" si="0"/>
        <v>0</v>
      </c>
    </row>
    <row r="15" spans="1:24" ht="14" customHeight="1" x14ac:dyDescent="0.2">
      <c r="A15" s="268" t="s">
        <v>191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>
        <f t="shared" ref="L15:V15" si="1">SUM(L5:L14)</f>
        <v>0</v>
      </c>
      <c r="M15" s="259">
        <f t="shared" si="1"/>
        <v>0</v>
      </c>
      <c r="N15" s="259">
        <f t="shared" si="1"/>
        <v>0</v>
      </c>
      <c r="O15" s="259">
        <f t="shared" si="1"/>
        <v>0</v>
      </c>
      <c r="P15" s="259">
        <f t="shared" si="1"/>
        <v>0</v>
      </c>
      <c r="Q15" s="259">
        <f t="shared" si="1"/>
        <v>0</v>
      </c>
      <c r="R15" s="259">
        <f t="shared" si="1"/>
        <v>0</v>
      </c>
      <c r="S15" s="259">
        <f t="shared" si="1"/>
        <v>0</v>
      </c>
      <c r="T15" s="259">
        <f t="shared" si="1"/>
        <v>0</v>
      </c>
      <c r="U15" s="259">
        <f t="shared" si="1"/>
        <v>0</v>
      </c>
      <c r="V15" s="259">
        <f t="shared" si="1"/>
        <v>0</v>
      </c>
      <c r="W15" s="259">
        <f>SUM(W5:W14)</f>
        <v>0</v>
      </c>
      <c r="X15" s="269">
        <f>SUM(X5:X14)</f>
        <v>0</v>
      </c>
    </row>
    <row r="16" spans="1:24" ht="14" customHeight="1" x14ac:dyDescent="0.2">
      <c r="A16" s="18"/>
      <c r="X16" s="24"/>
    </row>
    <row r="17" spans="1:24" ht="14" customHeight="1" x14ac:dyDescent="0.2">
      <c r="A17" s="265" t="s">
        <v>192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2"/>
    </row>
    <row r="18" spans="1:24" ht="14" customHeight="1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32">
        <f>SUM(A18:W18)</f>
        <v>0</v>
      </c>
    </row>
    <row r="19" spans="1:24" ht="14" customHeight="1" x14ac:dyDescent="0.2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32">
        <f t="shared" ref="X19:X27" si="2">SUM(A19:W19)</f>
        <v>0</v>
      </c>
    </row>
    <row r="20" spans="1:24" ht="14" customHeight="1" x14ac:dyDescent="0.2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32">
        <f t="shared" si="2"/>
        <v>0</v>
      </c>
    </row>
    <row r="21" spans="1:24" ht="14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32">
        <f t="shared" si="2"/>
        <v>0</v>
      </c>
    </row>
    <row r="22" spans="1:24" ht="14" customHeight="1" x14ac:dyDescent="0.2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32">
        <f t="shared" si="2"/>
        <v>0</v>
      </c>
    </row>
    <row r="23" spans="1:24" ht="14" customHeight="1" x14ac:dyDescent="0.2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32">
        <f t="shared" si="2"/>
        <v>0</v>
      </c>
    </row>
    <row r="24" spans="1:24" ht="14" customHeight="1" x14ac:dyDescent="0.2">
      <c r="A24" s="266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32">
        <f t="shared" si="2"/>
        <v>0</v>
      </c>
    </row>
    <row r="25" spans="1:24" ht="14" customHeight="1" x14ac:dyDescent="0.2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32">
        <f t="shared" si="2"/>
        <v>0</v>
      </c>
    </row>
    <row r="26" spans="1:24" ht="14" customHeight="1" x14ac:dyDescent="0.2">
      <c r="A26" s="266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32">
        <f t="shared" si="2"/>
        <v>0</v>
      </c>
    </row>
    <row r="27" spans="1:24" ht="14" customHeight="1" x14ac:dyDescent="0.2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32">
        <f t="shared" si="2"/>
        <v>0</v>
      </c>
    </row>
    <row r="28" spans="1:24" ht="14" customHeight="1" x14ac:dyDescent="0.2">
      <c r="A28" s="268" t="s">
        <v>193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59">
        <f t="shared" ref="L28:V28" si="3">SUM(L18:L27)</f>
        <v>0</v>
      </c>
      <c r="M28" s="259">
        <f t="shared" si="3"/>
        <v>0</v>
      </c>
      <c r="N28" s="259">
        <f t="shared" si="3"/>
        <v>0</v>
      </c>
      <c r="O28" s="259">
        <f t="shared" si="3"/>
        <v>0</v>
      </c>
      <c r="P28" s="259">
        <f t="shared" si="3"/>
        <v>0</v>
      </c>
      <c r="Q28" s="259">
        <f t="shared" si="3"/>
        <v>0</v>
      </c>
      <c r="R28" s="259">
        <f t="shared" si="3"/>
        <v>0</v>
      </c>
      <c r="S28" s="259">
        <f t="shared" si="3"/>
        <v>0</v>
      </c>
      <c r="T28" s="259">
        <f t="shared" si="3"/>
        <v>0</v>
      </c>
      <c r="U28" s="259">
        <f t="shared" si="3"/>
        <v>0</v>
      </c>
      <c r="V28" s="259">
        <f t="shared" si="3"/>
        <v>0</v>
      </c>
      <c r="W28" s="259">
        <f>SUM(W18:W27)</f>
        <v>0</v>
      </c>
      <c r="X28" s="269">
        <f>SUM(X18:X27)</f>
        <v>0</v>
      </c>
    </row>
    <row r="29" spans="1:24" ht="14" customHeight="1" x14ac:dyDescent="0.2">
      <c r="A29" s="18"/>
      <c r="X29" s="24"/>
    </row>
    <row r="30" spans="1:24" ht="14" customHeight="1" x14ac:dyDescent="0.2">
      <c r="A30" s="265" t="s">
        <v>194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2"/>
    </row>
    <row r="31" spans="1:24" ht="14" customHeight="1" x14ac:dyDescent="0.2">
      <c r="A31" s="266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32">
        <f>SUM(A31:W31)</f>
        <v>0</v>
      </c>
    </row>
    <row r="32" spans="1:24" ht="14" customHeight="1" x14ac:dyDescent="0.2">
      <c r="A32" s="266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32">
        <f t="shared" ref="X32:X40" si="4">SUM(A32:W32)</f>
        <v>0</v>
      </c>
    </row>
    <row r="33" spans="1:24" ht="14" customHeight="1" x14ac:dyDescent="0.2">
      <c r="A33" s="266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32">
        <f t="shared" si="4"/>
        <v>0</v>
      </c>
    </row>
    <row r="34" spans="1:24" ht="14" customHeight="1" x14ac:dyDescent="0.2">
      <c r="A34" s="266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32">
        <f t="shared" si="4"/>
        <v>0</v>
      </c>
    </row>
    <row r="35" spans="1:24" ht="14" customHeight="1" x14ac:dyDescent="0.2">
      <c r="A35" s="266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32">
        <f t="shared" si="4"/>
        <v>0</v>
      </c>
    </row>
    <row r="36" spans="1:24" ht="14" customHeight="1" x14ac:dyDescent="0.2">
      <c r="A36" s="266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32">
        <f t="shared" si="4"/>
        <v>0</v>
      </c>
    </row>
    <row r="37" spans="1:24" ht="14" customHeight="1" x14ac:dyDescent="0.2">
      <c r="A37" s="266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32">
        <f t="shared" si="4"/>
        <v>0</v>
      </c>
    </row>
    <row r="38" spans="1:24" ht="14" customHeight="1" x14ac:dyDescent="0.2">
      <c r="A38" s="266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32">
        <f t="shared" si="4"/>
        <v>0</v>
      </c>
    </row>
    <row r="39" spans="1:24" ht="14" customHeight="1" x14ac:dyDescent="0.2">
      <c r="A39" s="266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32">
        <f t="shared" si="4"/>
        <v>0</v>
      </c>
    </row>
    <row r="40" spans="1:24" ht="14" customHeight="1" x14ac:dyDescent="0.2">
      <c r="A40" s="266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32">
        <f t="shared" si="4"/>
        <v>0</v>
      </c>
    </row>
    <row r="41" spans="1:24" ht="14" customHeight="1" x14ac:dyDescent="0.2">
      <c r="A41" s="268" t="s">
        <v>195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59">
        <f t="shared" ref="L41:V41" si="5">SUM(L31:L40)</f>
        <v>0</v>
      </c>
      <c r="M41" s="259">
        <f t="shared" si="5"/>
        <v>0</v>
      </c>
      <c r="N41" s="259">
        <f t="shared" si="5"/>
        <v>0</v>
      </c>
      <c r="O41" s="259">
        <f t="shared" si="5"/>
        <v>0</v>
      </c>
      <c r="P41" s="259">
        <f t="shared" si="5"/>
        <v>0</v>
      </c>
      <c r="Q41" s="259">
        <f t="shared" si="5"/>
        <v>0</v>
      </c>
      <c r="R41" s="259">
        <f t="shared" si="5"/>
        <v>0</v>
      </c>
      <c r="S41" s="259">
        <f t="shared" si="5"/>
        <v>0</v>
      </c>
      <c r="T41" s="259">
        <f t="shared" si="5"/>
        <v>0</v>
      </c>
      <c r="U41" s="259">
        <f t="shared" si="5"/>
        <v>0</v>
      </c>
      <c r="V41" s="259">
        <f t="shared" si="5"/>
        <v>0</v>
      </c>
      <c r="W41" s="259">
        <f>SUM(W31:W40)</f>
        <v>0</v>
      </c>
      <c r="X41" s="269">
        <f>SUM(X31:X40)</f>
        <v>0</v>
      </c>
    </row>
    <row r="42" spans="1:24" ht="14" customHeight="1" x14ac:dyDescent="0.2">
      <c r="A42" s="18"/>
      <c r="X42" s="24"/>
    </row>
    <row r="43" spans="1:24" ht="14" customHeight="1" thickBot="1" x14ac:dyDescent="0.25">
      <c r="A43" s="270" t="s">
        <v>196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2">
        <f>L15+L28+L41</f>
        <v>0</v>
      </c>
      <c r="M43" s="262">
        <f t="shared" ref="M43:W43" si="6">M15+M28+M41</f>
        <v>0</v>
      </c>
      <c r="N43" s="262">
        <f t="shared" si="6"/>
        <v>0</v>
      </c>
      <c r="O43" s="262">
        <f t="shared" si="6"/>
        <v>0</v>
      </c>
      <c r="P43" s="262">
        <f t="shared" si="6"/>
        <v>0</v>
      </c>
      <c r="Q43" s="262">
        <f t="shared" si="6"/>
        <v>0</v>
      </c>
      <c r="R43" s="262">
        <f t="shared" si="6"/>
        <v>0</v>
      </c>
      <c r="S43" s="262">
        <f t="shared" si="6"/>
        <v>0</v>
      </c>
      <c r="T43" s="262">
        <f t="shared" si="6"/>
        <v>0</v>
      </c>
      <c r="U43" s="262">
        <f t="shared" si="6"/>
        <v>0</v>
      </c>
      <c r="V43" s="262">
        <f t="shared" si="6"/>
        <v>0</v>
      </c>
      <c r="W43" s="262">
        <f t="shared" si="6"/>
        <v>0</v>
      </c>
      <c r="X43" s="271">
        <f>SUM(L43:W43)</f>
        <v>0</v>
      </c>
    </row>
    <row r="44" spans="1:24" ht="14" customHeight="1" thickTop="1" x14ac:dyDescent="0.2">
      <c r="A44" s="18"/>
      <c r="X44" s="24"/>
    </row>
    <row r="45" spans="1:24" ht="14" customHeight="1" x14ac:dyDescent="0.2">
      <c r="A45" s="18" t="s">
        <v>5</v>
      </c>
      <c r="L45" s="4">
        <f>L43*0.0765</f>
        <v>0</v>
      </c>
      <c r="M45" s="4">
        <f t="shared" ref="M45:W45" si="7">M43*0.0765</f>
        <v>0</v>
      </c>
      <c r="N45" s="4">
        <f t="shared" si="7"/>
        <v>0</v>
      </c>
      <c r="O45" s="4">
        <f t="shared" si="7"/>
        <v>0</v>
      </c>
      <c r="P45" s="4">
        <f t="shared" si="7"/>
        <v>0</v>
      </c>
      <c r="Q45" s="4">
        <f t="shared" si="7"/>
        <v>0</v>
      </c>
      <c r="R45" s="4">
        <f t="shared" si="7"/>
        <v>0</v>
      </c>
      <c r="S45" s="4">
        <f t="shared" si="7"/>
        <v>0</v>
      </c>
      <c r="T45" s="4">
        <f t="shared" si="7"/>
        <v>0</v>
      </c>
      <c r="U45" s="4">
        <f t="shared" si="7"/>
        <v>0</v>
      </c>
      <c r="V45" s="4">
        <f t="shared" si="7"/>
        <v>0</v>
      </c>
      <c r="W45" s="4">
        <f t="shared" si="7"/>
        <v>0</v>
      </c>
      <c r="X45" s="275">
        <f>SUM(L45:W45)</f>
        <v>0</v>
      </c>
    </row>
    <row r="46" spans="1:24" ht="14" customHeight="1" x14ac:dyDescent="0.2">
      <c r="A46" s="18" t="s">
        <v>197</v>
      </c>
      <c r="L46" s="10">
        <f>L43*'2.0 Assumptions'!$O$19</f>
        <v>0</v>
      </c>
      <c r="M46" s="10">
        <f>M43*'2.0 Assumptions'!$O$19</f>
        <v>0</v>
      </c>
      <c r="N46" s="10">
        <f>N43*'2.0 Assumptions'!$O$19</f>
        <v>0</v>
      </c>
      <c r="O46" s="10">
        <f>O43*'2.0 Assumptions'!$O$19</f>
        <v>0</v>
      </c>
      <c r="P46" s="10">
        <f>P43*'2.0 Assumptions'!$O$19</f>
        <v>0</v>
      </c>
      <c r="Q46" s="10">
        <f>Q43*'2.0 Assumptions'!$O$19</f>
        <v>0</v>
      </c>
      <c r="R46" s="10">
        <f>R43*'2.0 Assumptions'!$O$19</f>
        <v>0</v>
      </c>
      <c r="S46" s="10">
        <f>S43*'2.0 Assumptions'!$O$19</f>
        <v>0</v>
      </c>
      <c r="T46" s="10">
        <f>T43*'2.0 Assumptions'!$O$19</f>
        <v>0</v>
      </c>
      <c r="U46" s="10">
        <f>U43*'2.0 Assumptions'!$O$19</f>
        <v>0</v>
      </c>
      <c r="V46" s="10">
        <f>V43*'2.0 Assumptions'!$O$19</f>
        <v>0</v>
      </c>
      <c r="W46" s="10">
        <f>W43*'2.0 Assumptions'!$O$19</f>
        <v>0</v>
      </c>
      <c r="X46" s="275">
        <f>SUM(L46:W46)</f>
        <v>0</v>
      </c>
    </row>
    <row r="47" spans="1:24" ht="14" customHeight="1" x14ac:dyDescent="0.2">
      <c r="A47" s="18" t="s">
        <v>198</v>
      </c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32">
        <f>SUM(L47:W47)</f>
        <v>0</v>
      </c>
    </row>
    <row r="48" spans="1:24" ht="14" customHeight="1" thickBot="1" x14ac:dyDescent="0.25">
      <c r="A48" s="270" t="s">
        <v>199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73">
        <f>L43+L45+L46+L47</f>
        <v>0</v>
      </c>
      <c r="M48" s="273">
        <f t="shared" ref="M48:W48" si="8">M43+M45+M46+M47</f>
        <v>0</v>
      </c>
      <c r="N48" s="273">
        <f t="shared" si="8"/>
        <v>0</v>
      </c>
      <c r="O48" s="273">
        <f t="shared" si="8"/>
        <v>0</v>
      </c>
      <c r="P48" s="273">
        <f t="shared" si="8"/>
        <v>0</v>
      </c>
      <c r="Q48" s="273">
        <f t="shared" si="8"/>
        <v>0</v>
      </c>
      <c r="R48" s="273">
        <f t="shared" si="8"/>
        <v>0</v>
      </c>
      <c r="S48" s="273">
        <f t="shared" si="8"/>
        <v>0</v>
      </c>
      <c r="T48" s="273">
        <f t="shared" si="8"/>
        <v>0</v>
      </c>
      <c r="U48" s="273">
        <f t="shared" si="8"/>
        <v>0</v>
      </c>
      <c r="V48" s="273">
        <f t="shared" si="8"/>
        <v>0</v>
      </c>
      <c r="W48" s="273">
        <f t="shared" si="8"/>
        <v>0</v>
      </c>
      <c r="X48" s="274">
        <f>SUM(L48:W48)</f>
        <v>0</v>
      </c>
    </row>
    <row r="49" spans="1:24" ht="14" customHeight="1" thickTop="1" x14ac:dyDescent="0.2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272"/>
    </row>
  </sheetData>
  <printOptions horizontalCentered="1"/>
  <pageMargins left="0.7" right="0.7" top="0.75" bottom="0.75" header="0.3" footer="0.3"/>
  <pageSetup scale="99" fitToWidth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B182-DADF-C54F-B185-D6A45C76150D}">
  <sheetPr>
    <tabColor theme="8"/>
    <pageSetUpPr fitToPage="1"/>
  </sheetPr>
  <dimension ref="A1:AF45"/>
  <sheetViews>
    <sheetView showGridLines="0" zoomScale="110" zoomScaleNormal="87" workbookViewId="0">
      <pane xSplit="14" topLeftCell="O1" activePane="topRight" state="frozen"/>
      <selection activeCell="X4" sqref="X4"/>
      <selection pane="topRight" activeCell="O5" sqref="O5:Z5"/>
    </sheetView>
  </sheetViews>
  <sheetFormatPr baseColWidth="10" defaultColWidth="8.83203125" defaultRowHeight="14" customHeight="1" x14ac:dyDescent="0.2"/>
  <cols>
    <col min="1" max="14" width="2.6640625" style="3" customWidth="1"/>
    <col min="15" max="27" width="12.6640625" style="6" customWidth="1"/>
    <col min="28" max="28" width="12.6640625" style="9" customWidth="1"/>
    <col min="29" max="30" width="8.83203125" style="3"/>
    <col min="31" max="31" width="10.1640625" style="3" bestFit="1" customWidth="1"/>
    <col min="32" max="32" width="9.5" style="3" bestFit="1" customWidth="1"/>
    <col min="33" max="16384" width="8.83203125" style="3"/>
  </cols>
  <sheetData>
    <row r="1" spans="1:28" ht="14" customHeight="1" x14ac:dyDescent="0.2">
      <c r="A1" s="127" t="s">
        <v>124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 ht="14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09">
        <v>13</v>
      </c>
      <c r="P2" s="209">
        <v>14</v>
      </c>
      <c r="Q2" s="209">
        <v>15</v>
      </c>
      <c r="R2" s="209">
        <v>16</v>
      </c>
      <c r="S2" s="209">
        <v>17</v>
      </c>
      <c r="T2" s="209">
        <v>18</v>
      </c>
      <c r="U2" s="209">
        <v>19</v>
      </c>
      <c r="V2" s="209">
        <v>20</v>
      </c>
      <c r="W2" s="209">
        <v>21</v>
      </c>
      <c r="X2" s="209">
        <v>22</v>
      </c>
      <c r="Y2" s="209">
        <v>23</v>
      </c>
      <c r="Z2" s="209">
        <v>24</v>
      </c>
      <c r="AA2" s="87"/>
      <c r="AB2" s="155"/>
    </row>
    <row r="3" spans="1:28" ht="14" customHeight="1" x14ac:dyDescent="0.2">
      <c r="A3" s="77"/>
      <c r="B3" s="137" t="s">
        <v>28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4" t="str">
        <f>'Sales COGS Y2'!K4</f>
        <v>October</v>
      </c>
      <c r="P3" s="144" t="str">
        <f>'Sales COGS Y2'!L4</f>
        <v>November</v>
      </c>
      <c r="Q3" s="144" t="str">
        <f>'Sales COGS Y2'!M4</f>
        <v>December</v>
      </c>
      <c r="R3" s="144" t="str">
        <f>'Sales COGS Y2'!N4</f>
        <v>January</v>
      </c>
      <c r="S3" s="144" t="str">
        <f>'Sales COGS Y2'!O4</f>
        <v>February</v>
      </c>
      <c r="T3" s="144" t="str">
        <f>'Sales COGS Y2'!P4</f>
        <v>March</v>
      </c>
      <c r="U3" s="144" t="str">
        <f>'Sales COGS Y2'!Q4</f>
        <v>April</v>
      </c>
      <c r="V3" s="144" t="str">
        <f>'Sales COGS Y2'!R4</f>
        <v>May</v>
      </c>
      <c r="W3" s="144" t="str">
        <f>'Sales COGS Y2'!S4</f>
        <v>June</v>
      </c>
      <c r="X3" s="144" t="str">
        <f>'Sales COGS Y2'!T4</f>
        <v>July</v>
      </c>
      <c r="Y3" s="144" t="str">
        <f>'Sales COGS Y2'!U4</f>
        <v>August</v>
      </c>
      <c r="Z3" s="144" t="str">
        <f>'Sales COGS Y2'!V4</f>
        <v>September</v>
      </c>
      <c r="AA3" s="156" t="s">
        <v>2</v>
      </c>
      <c r="AB3" s="155" t="s">
        <v>39</v>
      </c>
    </row>
    <row r="4" spans="1:28" ht="14" customHeight="1" x14ac:dyDescent="0.2">
      <c r="A4" s="77"/>
      <c r="B4" s="78"/>
      <c r="C4" s="78" t="s">
        <v>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87">
        <f>'Sales COGS Y2'!K21+'P. Sales COGS Y2'!K29</f>
        <v>0</v>
      </c>
      <c r="P4" s="87">
        <f>'Sales COGS Y2'!L21+'P. Sales COGS Y2'!L29</f>
        <v>0</v>
      </c>
      <c r="Q4" s="87">
        <f>'Sales COGS Y2'!M21+'P. Sales COGS Y2'!M29</f>
        <v>0</v>
      </c>
      <c r="R4" s="87">
        <f>'Sales COGS Y2'!N21+'P. Sales COGS Y2'!N29</f>
        <v>0</v>
      </c>
      <c r="S4" s="87">
        <f>'Sales COGS Y2'!O21+'P. Sales COGS Y2'!O29</f>
        <v>0</v>
      </c>
      <c r="T4" s="87">
        <f>'Sales COGS Y2'!P21+'P. Sales COGS Y2'!P29</f>
        <v>0</v>
      </c>
      <c r="U4" s="87">
        <f>'Sales COGS Y2'!Q21+'P. Sales COGS Y2'!Q29</f>
        <v>0</v>
      </c>
      <c r="V4" s="87">
        <f>'Sales COGS Y2'!R21+'P. Sales COGS Y2'!R29</f>
        <v>0</v>
      </c>
      <c r="W4" s="87">
        <f>'Sales COGS Y2'!S21+'P. Sales COGS Y2'!S29</f>
        <v>0</v>
      </c>
      <c r="X4" s="87">
        <f>'Sales COGS Y2'!T21+'P. Sales COGS Y2'!T29</f>
        <v>0</v>
      </c>
      <c r="Y4" s="87">
        <f>'Sales COGS Y2'!U21+'P. Sales COGS Y2'!U29</f>
        <v>0</v>
      </c>
      <c r="Z4" s="87">
        <f>'Sales COGS Y2'!V21+'P. Sales COGS Y2'!V29</f>
        <v>0</v>
      </c>
      <c r="AA4" s="87">
        <f>SUM(O4:Z4)</f>
        <v>0</v>
      </c>
      <c r="AB4" s="157">
        <f>AVERAGE(O4:Z4)</f>
        <v>0</v>
      </c>
    </row>
    <row r="5" spans="1:28" ht="14" customHeight="1" x14ac:dyDescent="0.2">
      <c r="A5" s="77"/>
      <c r="B5" s="78"/>
      <c r="C5" s="78" t="s">
        <v>77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>
        <f>'Sales COGS Y2'!K42+'P. Sales COGS Y2'!K76</f>
        <v>0</v>
      </c>
      <c r="P5" s="87">
        <f>'Sales COGS Y2'!L42+'P. Sales COGS Y2'!L76</f>
        <v>0</v>
      </c>
      <c r="Q5" s="87">
        <f>'Sales COGS Y2'!M42+'P. Sales COGS Y2'!M76</f>
        <v>0</v>
      </c>
      <c r="R5" s="87">
        <f>'Sales COGS Y2'!N42+'P. Sales COGS Y2'!N76</f>
        <v>0</v>
      </c>
      <c r="S5" s="87">
        <f>'Sales COGS Y2'!O42+'P. Sales COGS Y2'!O76</f>
        <v>0</v>
      </c>
      <c r="T5" s="87">
        <f>'Sales COGS Y2'!P42+'P. Sales COGS Y2'!P76</f>
        <v>0</v>
      </c>
      <c r="U5" s="87">
        <f>'Sales COGS Y2'!Q42+'P. Sales COGS Y2'!Q76</f>
        <v>0</v>
      </c>
      <c r="V5" s="87">
        <f>'Sales COGS Y2'!R42+'P. Sales COGS Y2'!R76</f>
        <v>0</v>
      </c>
      <c r="W5" s="87">
        <f>'Sales COGS Y2'!S42+'P. Sales COGS Y2'!S76</f>
        <v>0</v>
      </c>
      <c r="X5" s="87">
        <f>'Sales COGS Y2'!T42+'P. Sales COGS Y2'!T76</f>
        <v>0</v>
      </c>
      <c r="Y5" s="87">
        <f>'Sales COGS Y2'!U42+'P. Sales COGS Y2'!U76</f>
        <v>0</v>
      </c>
      <c r="Z5" s="87">
        <f>'Sales COGS Y2'!V42+'P. Sales COGS Y2'!V76</f>
        <v>0</v>
      </c>
      <c r="AA5" s="87">
        <f>SUM(O5:Z5)</f>
        <v>0</v>
      </c>
      <c r="AB5" s="157">
        <f>AVERAGE(O5:Z5)</f>
        <v>0</v>
      </c>
    </row>
    <row r="6" spans="1:28" ht="14" customHeight="1" x14ac:dyDescent="0.2">
      <c r="A6" s="77"/>
      <c r="B6" s="78"/>
      <c r="C6" s="137" t="s">
        <v>79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40">
        <f>O4-O5</f>
        <v>0</v>
      </c>
      <c r="P6" s="140">
        <f t="shared" ref="P6:AA6" si="0">P4-P5</f>
        <v>0</v>
      </c>
      <c r="Q6" s="140">
        <f t="shared" si="0"/>
        <v>0</v>
      </c>
      <c r="R6" s="140">
        <f t="shared" si="0"/>
        <v>0</v>
      </c>
      <c r="S6" s="140">
        <f t="shared" si="0"/>
        <v>0</v>
      </c>
      <c r="T6" s="140">
        <f t="shared" si="0"/>
        <v>0</v>
      </c>
      <c r="U6" s="140">
        <f t="shared" si="0"/>
        <v>0</v>
      </c>
      <c r="V6" s="140">
        <f t="shared" si="0"/>
        <v>0</v>
      </c>
      <c r="W6" s="140">
        <f t="shared" si="0"/>
        <v>0</v>
      </c>
      <c r="X6" s="140">
        <f t="shared" si="0"/>
        <v>0</v>
      </c>
      <c r="Y6" s="140">
        <f t="shared" si="0"/>
        <v>0</v>
      </c>
      <c r="Z6" s="140">
        <f t="shared" si="0"/>
        <v>0</v>
      </c>
      <c r="AA6" s="140">
        <f t="shared" si="0"/>
        <v>0</v>
      </c>
      <c r="AB6" s="157">
        <f>AVERAGE(O6:Z6)</f>
        <v>0</v>
      </c>
    </row>
    <row r="7" spans="1:28" ht="14" customHeight="1" x14ac:dyDescent="0.2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155"/>
    </row>
    <row r="8" spans="1:28" ht="14" customHeight="1" x14ac:dyDescent="0.2">
      <c r="A8" s="77"/>
      <c r="B8" s="137" t="s">
        <v>29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44" t="str">
        <f>O3</f>
        <v>October</v>
      </c>
      <c r="P8" s="144" t="str">
        <f t="shared" ref="P8:Z8" si="1">P3</f>
        <v>November</v>
      </c>
      <c r="Q8" s="144" t="str">
        <f t="shared" si="1"/>
        <v>December</v>
      </c>
      <c r="R8" s="144" t="str">
        <f t="shared" si="1"/>
        <v>January</v>
      </c>
      <c r="S8" s="144" t="str">
        <f t="shared" si="1"/>
        <v>February</v>
      </c>
      <c r="T8" s="144" t="str">
        <f t="shared" si="1"/>
        <v>March</v>
      </c>
      <c r="U8" s="144" t="str">
        <f t="shared" si="1"/>
        <v>April</v>
      </c>
      <c r="V8" s="144" t="str">
        <f t="shared" si="1"/>
        <v>May</v>
      </c>
      <c r="W8" s="144" t="str">
        <f t="shared" si="1"/>
        <v>June</v>
      </c>
      <c r="X8" s="144" t="str">
        <f t="shared" si="1"/>
        <v>July</v>
      </c>
      <c r="Y8" s="144" t="str">
        <f t="shared" si="1"/>
        <v>August</v>
      </c>
      <c r="Z8" s="144" t="str">
        <f t="shared" si="1"/>
        <v>September</v>
      </c>
      <c r="AA8" s="156" t="s">
        <v>2</v>
      </c>
      <c r="AB8" s="155" t="s">
        <v>39</v>
      </c>
    </row>
    <row r="9" spans="1:28" ht="14" customHeight="1" x14ac:dyDescent="0.2">
      <c r="A9" s="77"/>
      <c r="B9" s="78"/>
      <c r="C9" s="78" t="s">
        <v>4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155"/>
    </row>
    <row r="10" spans="1:28" ht="14" customHeight="1" x14ac:dyDescent="0.2">
      <c r="A10" s="77"/>
      <c r="B10" s="78"/>
      <c r="C10" s="78"/>
      <c r="D10" s="78" t="str">
        <f>'2.0 Assumptions'!A25</f>
        <v>Payroll, Taxes and Benefits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87">
        <f>'Staffing Y2'!L48</f>
        <v>0</v>
      </c>
      <c r="P10" s="87">
        <f>'Staffing Y2'!M48</f>
        <v>0</v>
      </c>
      <c r="Q10" s="87">
        <f>'Staffing Y2'!N48</f>
        <v>0</v>
      </c>
      <c r="R10" s="87">
        <f>'Staffing Y2'!O48</f>
        <v>0</v>
      </c>
      <c r="S10" s="87">
        <f>'Staffing Y2'!P48</f>
        <v>0</v>
      </c>
      <c r="T10" s="87">
        <f>'Staffing Y2'!Q48</f>
        <v>0</v>
      </c>
      <c r="U10" s="87">
        <f>'Staffing Y2'!R48</f>
        <v>0</v>
      </c>
      <c r="V10" s="87">
        <f>'Staffing Y2'!S48</f>
        <v>0</v>
      </c>
      <c r="W10" s="87">
        <f>'Staffing Y2'!T48</f>
        <v>0</v>
      </c>
      <c r="X10" s="87">
        <f>'Staffing Y2'!U48</f>
        <v>0</v>
      </c>
      <c r="Y10" s="87">
        <f>'Staffing Y2'!V48</f>
        <v>0</v>
      </c>
      <c r="Z10" s="87">
        <f>'Staffing Y2'!W48</f>
        <v>0</v>
      </c>
      <c r="AA10" s="87">
        <f>SUM(O10:Z10)</f>
        <v>0</v>
      </c>
      <c r="AB10" s="157">
        <f t="shared" ref="AB10:AB23" si="2">AVERAGE(O10:Z10)</f>
        <v>0</v>
      </c>
    </row>
    <row r="11" spans="1:28" ht="14" customHeight="1" x14ac:dyDescent="0.2">
      <c r="A11" s="77"/>
      <c r="B11" s="78"/>
      <c r="C11" s="78"/>
      <c r="D11" s="78" t="str">
        <f>'2.0 Assumptions'!A26</f>
        <v>Rent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87">
        <f>IF('2.0 Assumptions'!$Q26="Fixed",'2.0 Assumptions'!$R26,'2.0 Assumptions'!$R26*'IS Y2'!O$4)</f>
        <v>0</v>
      </c>
      <c r="P11" s="87">
        <f>IF('2.0 Assumptions'!$Q26="Fixed",'2.0 Assumptions'!$R26,'2.0 Assumptions'!$R26*'IS Y2'!P$4)</f>
        <v>0</v>
      </c>
      <c r="Q11" s="87">
        <f>IF('2.0 Assumptions'!$Q26="Fixed",'2.0 Assumptions'!$R26,'2.0 Assumptions'!$R26*'IS Y2'!Q$4)</f>
        <v>0</v>
      </c>
      <c r="R11" s="87">
        <f>IF('2.0 Assumptions'!$Q26="Fixed",'2.0 Assumptions'!$R26,'2.0 Assumptions'!$R26*'IS Y2'!R$4)</f>
        <v>0</v>
      </c>
      <c r="S11" s="87">
        <f>IF('2.0 Assumptions'!$Q26="Fixed",'2.0 Assumptions'!$R26,'2.0 Assumptions'!$R26*'IS Y2'!S$4)</f>
        <v>0</v>
      </c>
      <c r="T11" s="87">
        <f>IF('2.0 Assumptions'!$Q26="Fixed",'2.0 Assumptions'!$R26,'2.0 Assumptions'!$R26*'IS Y2'!T$4)</f>
        <v>0</v>
      </c>
      <c r="U11" s="87">
        <f>IF('2.0 Assumptions'!$Q26="Fixed",'2.0 Assumptions'!$R26,'2.0 Assumptions'!$R26*'IS Y2'!U$4)</f>
        <v>0</v>
      </c>
      <c r="V11" s="87">
        <f>IF('2.0 Assumptions'!$Q26="Fixed",'2.0 Assumptions'!$R26,'2.0 Assumptions'!$R26*'IS Y2'!V$4)</f>
        <v>0</v>
      </c>
      <c r="W11" s="87">
        <f>IF('2.0 Assumptions'!$Q26="Fixed",'2.0 Assumptions'!$R26,'2.0 Assumptions'!$R26*'IS Y2'!W$4)</f>
        <v>0</v>
      </c>
      <c r="X11" s="87">
        <f>IF('2.0 Assumptions'!$Q26="Fixed",'2.0 Assumptions'!$R26,'2.0 Assumptions'!$R26*'IS Y2'!X$4)</f>
        <v>0</v>
      </c>
      <c r="Y11" s="87">
        <f>IF('2.0 Assumptions'!$Q26="Fixed",'2.0 Assumptions'!$R26,'2.0 Assumptions'!$R26*'IS Y2'!Y$4)</f>
        <v>0</v>
      </c>
      <c r="Z11" s="87">
        <f>IF('2.0 Assumptions'!$Q26="Fixed",'2.0 Assumptions'!$R26,'2.0 Assumptions'!$R26*'IS Y2'!Z$4)</f>
        <v>0</v>
      </c>
      <c r="AA11" s="87">
        <f>SUM(O11:Z11)</f>
        <v>0</v>
      </c>
      <c r="AB11" s="157">
        <f t="shared" si="2"/>
        <v>0</v>
      </c>
    </row>
    <row r="12" spans="1:28" ht="14" customHeight="1" x14ac:dyDescent="0.2">
      <c r="A12" s="77"/>
      <c r="B12" s="78"/>
      <c r="C12" s="78"/>
      <c r="D12" s="78" t="str">
        <f>'2.0 Assumptions'!A27</f>
        <v>Utilities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7">
        <f>IF('2.0 Assumptions'!$Q27="Fixed",'2.0 Assumptions'!$R27,'2.0 Assumptions'!$R27*'IS Y2'!O$4)</f>
        <v>0</v>
      </c>
      <c r="P12" s="87">
        <f>IF('2.0 Assumptions'!$Q27="Fixed",'2.0 Assumptions'!$R27,'2.0 Assumptions'!$R27*'IS Y2'!P$4)</f>
        <v>0</v>
      </c>
      <c r="Q12" s="87">
        <f>IF('2.0 Assumptions'!$Q27="Fixed",'2.0 Assumptions'!$R27,'2.0 Assumptions'!$R27*'IS Y2'!Q$4)</f>
        <v>0</v>
      </c>
      <c r="R12" s="87">
        <f>IF('2.0 Assumptions'!$Q27="Fixed",'2.0 Assumptions'!$R27,'2.0 Assumptions'!$R27*'IS Y2'!R$4)</f>
        <v>0</v>
      </c>
      <c r="S12" s="87">
        <f>IF('2.0 Assumptions'!$Q27="Fixed",'2.0 Assumptions'!$R27,'2.0 Assumptions'!$R27*'IS Y2'!S$4)</f>
        <v>0</v>
      </c>
      <c r="T12" s="87">
        <f>IF('2.0 Assumptions'!$Q27="Fixed",'2.0 Assumptions'!$R27,'2.0 Assumptions'!$R27*'IS Y2'!T$4)</f>
        <v>0</v>
      </c>
      <c r="U12" s="87">
        <f>IF('2.0 Assumptions'!$Q27="Fixed",'2.0 Assumptions'!$R27,'2.0 Assumptions'!$R27*'IS Y2'!U$4)</f>
        <v>0</v>
      </c>
      <c r="V12" s="87">
        <f>IF('2.0 Assumptions'!$Q27="Fixed",'2.0 Assumptions'!$R27,'2.0 Assumptions'!$R27*'IS Y2'!V$4)</f>
        <v>0</v>
      </c>
      <c r="W12" s="87">
        <f>IF('2.0 Assumptions'!$Q27="Fixed",'2.0 Assumptions'!$R27,'2.0 Assumptions'!$R27*'IS Y2'!W$4)</f>
        <v>0</v>
      </c>
      <c r="X12" s="87">
        <f>IF('2.0 Assumptions'!$Q27="Fixed",'2.0 Assumptions'!$R27,'2.0 Assumptions'!$R27*'IS Y2'!X$4)</f>
        <v>0</v>
      </c>
      <c r="Y12" s="87">
        <f>IF('2.0 Assumptions'!$Q27="Fixed",'2.0 Assumptions'!$R27,'2.0 Assumptions'!$R27*'IS Y2'!Y$4)</f>
        <v>0</v>
      </c>
      <c r="Z12" s="87">
        <f>IF('2.0 Assumptions'!$Q27="Fixed",'2.0 Assumptions'!$R27,'2.0 Assumptions'!$R27*'IS Y2'!Z$4)</f>
        <v>0</v>
      </c>
      <c r="AA12" s="87">
        <f t="shared" ref="AA12:AA23" si="3">SUM(O12:Z12)</f>
        <v>0</v>
      </c>
      <c r="AB12" s="157">
        <f t="shared" si="2"/>
        <v>0</v>
      </c>
    </row>
    <row r="13" spans="1:28" ht="14" customHeight="1" x14ac:dyDescent="0.2">
      <c r="A13" s="77"/>
      <c r="B13" s="78"/>
      <c r="C13" s="78"/>
      <c r="D13" s="78" t="str">
        <f>'2.0 Assumptions'!A28</f>
        <v>Insurance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7">
        <f>IF('2.0 Assumptions'!$Q28="Fixed",'2.0 Assumptions'!$R28,'2.0 Assumptions'!$R28*'IS Y2'!O$4)</f>
        <v>0</v>
      </c>
      <c r="P13" s="87">
        <f>IF('2.0 Assumptions'!$Q28="Fixed",'2.0 Assumptions'!$R28,'2.0 Assumptions'!$R28*'IS Y2'!P$4)</f>
        <v>0</v>
      </c>
      <c r="Q13" s="87">
        <f>IF('2.0 Assumptions'!$Q28="Fixed",'2.0 Assumptions'!$R28,'2.0 Assumptions'!$R28*'IS Y2'!Q$4)</f>
        <v>0</v>
      </c>
      <c r="R13" s="87">
        <f>IF('2.0 Assumptions'!$Q28="Fixed",'2.0 Assumptions'!$R28,'2.0 Assumptions'!$R28*'IS Y2'!R$4)</f>
        <v>0</v>
      </c>
      <c r="S13" s="87">
        <f>IF('2.0 Assumptions'!$Q28="Fixed",'2.0 Assumptions'!$R28,'2.0 Assumptions'!$R28*'IS Y2'!S$4)</f>
        <v>0</v>
      </c>
      <c r="T13" s="87">
        <f>IF('2.0 Assumptions'!$Q28="Fixed",'2.0 Assumptions'!$R28,'2.0 Assumptions'!$R28*'IS Y2'!T$4)</f>
        <v>0</v>
      </c>
      <c r="U13" s="87">
        <f>IF('2.0 Assumptions'!$Q28="Fixed",'2.0 Assumptions'!$R28,'2.0 Assumptions'!$R28*'IS Y2'!U$4)</f>
        <v>0</v>
      </c>
      <c r="V13" s="87">
        <f>IF('2.0 Assumptions'!$Q28="Fixed",'2.0 Assumptions'!$R28,'2.0 Assumptions'!$R28*'IS Y2'!V$4)</f>
        <v>0</v>
      </c>
      <c r="W13" s="87">
        <f>IF('2.0 Assumptions'!$Q28="Fixed",'2.0 Assumptions'!$R28,'2.0 Assumptions'!$R28*'IS Y2'!W$4)</f>
        <v>0</v>
      </c>
      <c r="X13" s="87">
        <f>IF('2.0 Assumptions'!$Q28="Fixed",'2.0 Assumptions'!$R28,'2.0 Assumptions'!$R28*'IS Y2'!X$4)</f>
        <v>0</v>
      </c>
      <c r="Y13" s="87">
        <f>IF('2.0 Assumptions'!$Q28="Fixed",'2.0 Assumptions'!$R28,'2.0 Assumptions'!$R28*'IS Y2'!Y$4)</f>
        <v>0</v>
      </c>
      <c r="Z13" s="87">
        <f>IF('2.0 Assumptions'!$Q28="Fixed",'2.0 Assumptions'!$R28,'2.0 Assumptions'!$R28*'IS Y2'!Z$4)</f>
        <v>0</v>
      </c>
      <c r="AA13" s="87">
        <f t="shared" si="3"/>
        <v>0</v>
      </c>
      <c r="AB13" s="157">
        <f t="shared" si="2"/>
        <v>0</v>
      </c>
    </row>
    <row r="14" spans="1:28" ht="14" customHeight="1" x14ac:dyDescent="0.2">
      <c r="A14" s="77"/>
      <c r="B14" s="78"/>
      <c r="C14" s="78"/>
      <c r="D14" s="78" t="str">
        <f>'2.0 Assumptions'!A29</f>
        <v>Office Expenses and Supplies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87">
        <f>IF('2.0 Assumptions'!$Q29="Fixed",'2.0 Assumptions'!$R29,'2.0 Assumptions'!$R29*'IS Y2'!O$4)</f>
        <v>0</v>
      </c>
      <c r="P14" s="87">
        <f>IF('2.0 Assumptions'!$Q29="Fixed",'2.0 Assumptions'!$R29,'2.0 Assumptions'!$R29*'IS Y2'!P$4)</f>
        <v>0</v>
      </c>
      <c r="Q14" s="87">
        <f>IF('2.0 Assumptions'!$Q29="Fixed",'2.0 Assumptions'!$R29,'2.0 Assumptions'!$R29*'IS Y2'!Q$4)</f>
        <v>0</v>
      </c>
      <c r="R14" s="87">
        <f>IF('2.0 Assumptions'!$Q29="Fixed",'2.0 Assumptions'!$R29,'2.0 Assumptions'!$R29*'IS Y2'!R$4)</f>
        <v>0</v>
      </c>
      <c r="S14" s="87">
        <f>IF('2.0 Assumptions'!$Q29="Fixed",'2.0 Assumptions'!$R29,'2.0 Assumptions'!$R29*'IS Y2'!S$4)</f>
        <v>0</v>
      </c>
      <c r="T14" s="87">
        <f>IF('2.0 Assumptions'!$Q29="Fixed",'2.0 Assumptions'!$R29,'2.0 Assumptions'!$R29*'IS Y2'!T$4)</f>
        <v>0</v>
      </c>
      <c r="U14" s="87">
        <f>IF('2.0 Assumptions'!$Q29="Fixed",'2.0 Assumptions'!$R29,'2.0 Assumptions'!$R29*'IS Y2'!U$4)</f>
        <v>0</v>
      </c>
      <c r="V14" s="87">
        <f>IF('2.0 Assumptions'!$Q29="Fixed",'2.0 Assumptions'!$R29,'2.0 Assumptions'!$R29*'IS Y2'!V$4)</f>
        <v>0</v>
      </c>
      <c r="W14" s="87">
        <f>IF('2.0 Assumptions'!$Q29="Fixed",'2.0 Assumptions'!$R29,'2.0 Assumptions'!$R29*'IS Y2'!W$4)</f>
        <v>0</v>
      </c>
      <c r="X14" s="87">
        <f>IF('2.0 Assumptions'!$Q29="Fixed",'2.0 Assumptions'!$R29,'2.0 Assumptions'!$R29*'IS Y2'!X$4)</f>
        <v>0</v>
      </c>
      <c r="Y14" s="87">
        <f>IF('2.0 Assumptions'!$Q29="Fixed",'2.0 Assumptions'!$R29,'2.0 Assumptions'!$R29*'IS Y2'!Y$4)</f>
        <v>0</v>
      </c>
      <c r="Z14" s="87">
        <f>IF('2.0 Assumptions'!$Q29="Fixed",'2.0 Assumptions'!$R29,'2.0 Assumptions'!$R29*'IS Y2'!Z$4)</f>
        <v>0</v>
      </c>
      <c r="AA14" s="87">
        <f t="shared" si="3"/>
        <v>0</v>
      </c>
      <c r="AB14" s="157">
        <f t="shared" si="2"/>
        <v>0</v>
      </c>
    </row>
    <row r="15" spans="1:28" ht="14" customHeight="1" x14ac:dyDescent="0.2">
      <c r="A15" s="77"/>
      <c r="B15" s="78"/>
      <c r="C15" s="78"/>
      <c r="D15" s="78" t="str">
        <f>'2.0 Assumptions'!A30</f>
        <v>Repairs and Maintenance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87">
        <f>IF('2.0 Assumptions'!$Q30="Fixed",'2.0 Assumptions'!$R30,'2.0 Assumptions'!$R30*'IS Y2'!O$4)</f>
        <v>0</v>
      </c>
      <c r="P15" s="87">
        <f>IF('2.0 Assumptions'!$Q30="Fixed",'2.0 Assumptions'!$R30,'2.0 Assumptions'!$R30*'IS Y2'!P$4)</f>
        <v>0</v>
      </c>
      <c r="Q15" s="87">
        <f>IF('2.0 Assumptions'!$Q30="Fixed",'2.0 Assumptions'!$R30,'2.0 Assumptions'!$R30*'IS Y2'!Q$4)</f>
        <v>0</v>
      </c>
      <c r="R15" s="87">
        <f>IF('2.0 Assumptions'!$Q30="Fixed",'2.0 Assumptions'!$R30,'2.0 Assumptions'!$R30*'IS Y2'!R$4)</f>
        <v>0</v>
      </c>
      <c r="S15" s="87">
        <f>IF('2.0 Assumptions'!$Q30="Fixed",'2.0 Assumptions'!$R30,'2.0 Assumptions'!$R30*'IS Y2'!S$4)</f>
        <v>0</v>
      </c>
      <c r="T15" s="87">
        <f>IF('2.0 Assumptions'!$Q30="Fixed",'2.0 Assumptions'!$R30,'2.0 Assumptions'!$R30*'IS Y2'!T$4)</f>
        <v>0</v>
      </c>
      <c r="U15" s="87">
        <f>IF('2.0 Assumptions'!$Q30="Fixed",'2.0 Assumptions'!$R30,'2.0 Assumptions'!$R30*'IS Y2'!U$4)</f>
        <v>0</v>
      </c>
      <c r="V15" s="87">
        <f>IF('2.0 Assumptions'!$Q30="Fixed",'2.0 Assumptions'!$R30,'2.0 Assumptions'!$R30*'IS Y2'!V$4)</f>
        <v>0</v>
      </c>
      <c r="W15" s="87">
        <f>IF('2.0 Assumptions'!$Q30="Fixed",'2.0 Assumptions'!$R30,'2.0 Assumptions'!$R30*'IS Y2'!W$4)</f>
        <v>0</v>
      </c>
      <c r="X15" s="87">
        <f>IF('2.0 Assumptions'!$Q30="Fixed",'2.0 Assumptions'!$R30,'2.0 Assumptions'!$R30*'IS Y2'!X$4)</f>
        <v>0</v>
      </c>
      <c r="Y15" s="87">
        <f>IF('2.0 Assumptions'!$Q30="Fixed",'2.0 Assumptions'!$R30,'2.0 Assumptions'!$R30*'IS Y2'!Y$4)</f>
        <v>0</v>
      </c>
      <c r="Z15" s="87">
        <f>IF('2.0 Assumptions'!$Q30="Fixed",'2.0 Assumptions'!$R30,'2.0 Assumptions'!$R30*'IS Y2'!Z$4)</f>
        <v>0</v>
      </c>
      <c r="AA15" s="87">
        <f t="shared" si="3"/>
        <v>0</v>
      </c>
      <c r="AB15" s="157">
        <f t="shared" si="2"/>
        <v>0</v>
      </c>
    </row>
    <row r="16" spans="1:28" ht="14" customHeight="1" x14ac:dyDescent="0.2">
      <c r="A16" s="77"/>
      <c r="B16" s="78"/>
      <c r="C16" s="78"/>
      <c r="D16" s="78" t="str">
        <f>'2.0 Assumptions'!A31</f>
        <v>Telephone and Internet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87">
        <f>IF('2.0 Assumptions'!$Q31="Fixed",'2.0 Assumptions'!$R31,'2.0 Assumptions'!$R31*'IS Y2'!O$4)</f>
        <v>0</v>
      </c>
      <c r="P16" s="87">
        <f>IF('2.0 Assumptions'!$Q31="Fixed",'2.0 Assumptions'!$R31,'2.0 Assumptions'!$R31*'IS Y2'!P$4)</f>
        <v>0</v>
      </c>
      <c r="Q16" s="87">
        <f>IF('2.0 Assumptions'!$Q31="Fixed",'2.0 Assumptions'!$R31,'2.0 Assumptions'!$R31*'IS Y2'!Q$4)</f>
        <v>0</v>
      </c>
      <c r="R16" s="87">
        <f>IF('2.0 Assumptions'!$Q31="Fixed",'2.0 Assumptions'!$R31,'2.0 Assumptions'!$R31*'IS Y2'!R$4)</f>
        <v>0</v>
      </c>
      <c r="S16" s="87">
        <f>IF('2.0 Assumptions'!$Q31="Fixed",'2.0 Assumptions'!$R31,'2.0 Assumptions'!$R31*'IS Y2'!S$4)</f>
        <v>0</v>
      </c>
      <c r="T16" s="87">
        <f>IF('2.0 Assumptions'!$Q31="Fixed",'2.0 Assumptions'!$R31,'2.0 Assumptions'!$R31*'IS Y2'!T$4)</f>
        <v>0</v>
      </c>
      <c r="U16" s="87">
        <f>IF('2.0 Assumptions'!$Q31="Fixed",'2.0 Assumptions'!$R31,'2.0 Assumptions'!$R31*'IS Y2'!U$4)</f>
        <v>0</v>
      </c>
      <c r="V16" s="87">
        <f>IF('2.0 Assumptions'!$Q31="Fixed",'2.0 Assumptions'!$R31,'2.0 Assumptions'!$R31*'IS Y2'!V$4)</f>
        <v>0</v>
      </c>
      <c r="W16" s="87">
        <f>IF('2.0 Assumptions'!$Q31="Fixed",'2.0 Assumptions'!$R31,'2.0 Assumptions'!$R31*'IS Y2'!W$4)</f>
        <v>0</v>
      </c>
      <c r="X16" s="87">
        <f>IF('2.0 Assumptions'!$Q31="Fixed",'2.0 Assumptions'!$R31,'2.0 Assumptions'!$R31*'IS Y2'!X$4)</f>
        <v>0</v>
      </c>
      <c r="Y16" s="87">
        <f>IF('2.0 Assumptions'!$Q31="Fixed",'2.0 Assumptions'!$R31,'2.0 Assumptions'!$R31*'IS Y2'!Y$4)</f>
        <v>0</v>
      </c>
      <c r="Z16" s="87">
        <f>IF('2.0 Assumptions'!$Q31="Fixed",'2.0 Assumptions'!$R31,'2.0 Assumptions'!$R31*'IS Y2'!Z$4)</f>
        <v>0</v>
      </c>
      <c r="AA16" s="87">
        <f t="shared" si="3"/>
        <v>0</v>
      </c>
      <c r="AB16" s="157">
        <f t="shared" si="2"/>
        <v>0</v>
      </c>
    </row>
    <row r="17" spans="1:32" ht="14" customHeight="1" x14ac:dyDescent="0.2">
      <c r="A17" s="77"/>
      <c r="B17" s="78"/>
      <c r="C17" s="78"/>
      <c r="D17" s="78" t="str">
        <f>'2.0 Assumptions'!A32</f>
        <v>Marketing</v>
      </c>
      <c r="E17" s="86"/>
      <c r="F17" s="78"/>
      <c r="G17" s="78"/>
      <c r="H17" s="78"/>
      <c r="I17" s="78"/>
      <c r="J17" s="78"/>
      <c r="K17" s="78"/>
      <c r="L17" s="78"/>
      <c r="M17" s="78"/>
      <c r="N17" s="78"/>
      <c r="O17" s="87">
        <f>IF('2.0 Assumptions'!$Q32="Fixed",'2.0 Assumptions'!$R32,'2.0 Assumptions'!$R32*'IS Y2'!O$4)</f>
        <v>0</v>
      </c>
      <c r="P17" s="87">
        <f>IF('2.0 Assumptions'!$Q32="Fixed",'2.0 Assumptions'!$R32,'2.0 Assumptions'!$R32*'IS Y2'!P$4)</f>
        <v>0</v>
      </c>
      <c r="Q17" s="87">
        <f>IF('2.0 Assumptions'!$Q32="Fixed",'2.0 Assumptions'!$R32,'2.0 Assumptions'!$R32*'IS Y2'!Q$4)</f>
        <v>0</v>
      </c>
      <c r="R17" s="87">
        <f>IF('2.0 Assumptions'!$Q32="Fixed",'2.0 Assumptions'!$R32,'2.0 Assumptions'!$R32*'IS Y2'!R$4)</f>
        <v>0</v>
      </c>
      <c r="S17" s="87">
        <f>IF('2.0 Assumptions'!$Q32="Fixed",'2.0 Assumptions'!$R32,'2.0 Assumptions'!$R32*'IS Y2'!S$4)</f>
        <v>0</v>
      </c>
      <c r="T17" s="87">
        <f>IF('2.0 Assumptions'!$Q32="Fixed",'2.0 Assumptions'!$R32,'2.0 Assumptions'!$R32*'IS Y2'!T$4)</f>
        <v>0</v>
      </c>
      <c r="U17" s="87">
        <f>IF('2.0 Assumptions'!$Q32="Fixed",'2.0 Assumptions'!$R32,'2.0 Assumptions'!$R32*'IS Y2'!U$4)</f>
        <v>0</v>
      </c>
      <c r="V17" s="87">
        <f>IF('2.0 Assumptions'!$Q32="Fixed",'2.0 Assumptions'!$R32,'2.0 Assumptions'!$R32*'IS Y2'!V$4)</f>
        <v>0</v>
      </c>
      <c r="W17" s="87">
        <f>IF('2.0 Assumptions'!$Q32="Fixed",'2.0 Assumptions'!$R32,'2.0 Assumptions'!$R32*'IS Y2'!W$4)</f>
        <v>0</v>
      </c>
      <c r="X17" s="87">
        <f>IF('2.0 Assumptions'!$Q32="Fixed",'2.0 Assumptions'!$R32,'2.0 Assumptions'!$R32*'IS Y2'!X$4)</f>
        <v>0</v>
      </c>
      <c r="Y17" s="87">
        <f>IF('2.0 Assumptions'!$Q32="Fixed",'2.0 Assumptions'!$R32,'2.0 Assumptions'!$R32*'IS Y2'!Y$4)</f>
        <v>0</v>
      </c>
      <c r="Z17" s="87">
        <f>IF('2.0 Assumptions'!$Q32="Fixed",'2.0 Assumptions'!$R32,'2.0 Assumptions'!$R32*'IS Y2'!Z$4)</f>
        <v>0</v>
      </c>
      <c r="AA17" s="87">
        <f t="shared" si="3"/>
        <v>0</v>
      </c>
      <c r="AB17" s="157">
        <f t="shared" si="2"/>
        <v>0</v>
      </c>
    </row>
    <row r="18" spans="1:32" ht="14" customHeight="1" x14ac:dyDescent="0.2">
      <c r="A18" s="77"/>
      <c r="B18" s="78"/>
      <c r="C18" s="78"/>
      <c r="D18" s="78" t="str">
        <f>'2.0 Assumptions'!A33</f>
        <v>Professional Fees</v>
      </c>
      <c r="E18" s="86"/>
      <c r="F18" s="78"/>
      <c r="G18" s="78"/>
      <c r="H18" s="78"/>
      <c r="I18" s="78"/>
      <c r="J18" s="78"/>
      <c r="K18" s="78"/>
      <c r="L18" s="78"/>
      <c r="M18" s="78"/>
      <c r="N18" s="78"/>
      <c r="O18" s="87">
        <f>IF('2.0 Assumptions'!$Q33="Fixed",'2.0 Assumptions'!$R33,'2.0 Assumptions'!$R33*'IS Y2'!O$4)</f>
        <v>0</v>
      </c>
      <c r="P18" s="87">
        <f>IF('2.0 Assumptions'!$Q33="Fixed",'2.0 Assumptions'!$R33,'2.0 Assumptions'!$R33*'IS Y2'!P$4)</f>
        <v>0</v>
      </c>
      <c r="Q18" s="87">
        <f>IF('2.0 Assumptions'!$Q33="Fixed",'2.0 Assumptions'!$R33,'2.0 Assumptions'!$R33*'IS Y2'!Q$4)</f>
        <v>0</v>
      </c>
      <c r="R18" s="87">
        <f>IF('2.0 Assumptions'!$Q33="Fixed",'2.0 Assumptions'!$R33,'2.0 Assumptions'!$R33*'IS Y2'!R$4)</f>
        <v>0</v>
      </c>
      <c r="S18" s="87">
        <f>IF('2.0 Assumptions'!$Q33="Fixed",'2.0 Assumptions'!$R33,'2.0 Assumptions'!$R33*'IS Y2'!S$4)</f>
        <v>0</v>
      </c>
      <c r="T18" s="87">
        <f>IF('2.0 Assumptions'!$Q33="Fixed",'2.0 Assumptions'!$R33,'2.0 Assumptions'!$R33*'IS Y2'!T$4)</f>
        <v>0</v>
      </c>
      <c r="U18" s="87">
        <f>IF('2.0 Assumptions'!$Q33="Fixed",'2.0 Assumptions'!$R33,'2.0 Assumptions'!$R33*'IS Y2'!U$4)</f>
        <v>0</v>
      </c>
      <c r="V18" s="87">
        <f>IF('2.0 Assumptions'!$Q33="Fixed",'2.0 Assumptions'!$R33,'2.0 Assumptions'!$R33*'IS Y2'!V$4)</f>
        <v>0</v>
      </c>
      <c r="W18" s="87">
        <f>IF('2.0 Assumptions'!$Q33="Fixed",'2.0 Assumptions'!$R33,'2.0 Assumptions'!$R33*'IS Y2'!W$4)</f>
        <v>0</v>
      </c>
      <c r="X18" s="87">
        <f>IF('2.0 Assumptions'!$Q33="Fixed",'2.0 Assumptions'!$R33,'2.0 Assumptions'!$R33*'IS Y2'!X$4)</f>
        <v>0</v>
      </c>
      <c r="Y18" s="87">
        <f>IF('2.0 Assumptions'!$Q33="Fixed",'2.0 Assumptions'!$R33,'2.0 Assumptions'!$R33*'IS Y2'!Y$4)</f>
        <v>0</v>
      </c>
      <c r="Z18" s="87">
        <f>IF('2.0 Assumptions'!$Q33="Fixed",'2.0 Assumptions'!$R33,'2.0 Assumptions'!$R33*'IS Y2'!Z$4)</f>
        <v>0</v>
      </c>
      <c r="AA18" s="87">
        <f t="shared" si="3"/>
        <v>0</v>
      </c>
      <c r="AB18" s="157">
        <f t="shared" si="2"/>
        <v>0</v>
      </c>
    </row>
    <row r="19" spans="1:32" ht="14" customHeight="1" x14ac:dyDescent="0.2">
      <c r="A19" s="77"/>
      <c r="B19" s="78"/>
      <c r="C19" s="78"/>
      <c r="D19" s="78" t="str">
        <f>'2.0 Assumptions'!A34</f>
        <v>Other Expenses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87">
        <f>IF('2.0 Assumptions'!$Q34="Fixed",'2.0 Assumptions'!$R34,'2.0 Assumptions'!$R34*'IS Y2'!O$4)</f>
        <v>0</v>
      </c>
      <c r="P19" s="87">
        <f>IF('2.0 Assumptions'!$Q34="Fixed",'2.0 Assumptions'!$R34,'2.0 Assumptions'!$R34*'IS Y2'!P$4)</f>
        <v>0</v>
      </c>
      <c r="Q19" s="87">
        <f>IF('2.0 Assumptions'!$Q34="Fixed",'2.0 Assumptions'!$R34,'2.0 Assumptions'!$R34*'IS Y2'!Q$4)</f>
        <v>0</v>
      </c>
      <c r="R19" s="87">
        <f>IF('2.0 Assumptions'!$Q34="Fixed",'2.0 Assumptions'!$R34,'2.0 Assumptions'!$R34*'IS Y2'!R$4)</f>
        <v>0</v>
      </c>
      <c r="S19" s="87">
        <f>IF('2.0 Assumptions'!$Q34="Fixed",'2.0 Assumptions'!$R34,'2.0 Assumptions'!$R34*'IS Y2'!S$4)</f>
        <v>0</v>
      </c>
      <c r="T19" s="87">
        <f>IF('2.0 Assumptions'!$Q34="Fixed",'2.0 Assumptions'!$R34,'2.0 Assumptions'!$R34*'IS Y2'!T$4)</f>
        <v>0</v>
      </c>
      <c r="U19" s="87">
        <f>IF('2.0 Assumptions'!$Q34="Fixed",'2.0 Assumptions'!$R34,'2.0 Assumptions'!$R34*'IS Y2'!U$4)</f>
        <v>0</v>
      </c>
      <c r="V19" s="87">
        <f>IF('2.0 Assumptions'!$Q34="Fixed",'2.0 Assumptions'!$R34,'2.0 Assumptions'!$R34*'IS Y2'!V$4)</f>
        <v>0</v>
      </c>
      <c r="W19" s="87">
        <f>IF('2.0 Assumptions'!$Q34="Fixed",'2.0 Assumptions'!$R34,'2.0 Assumptions'!$R34*'IS Y2'!W$4)</f>
        <v>0</v>
      </c>
      <c r="X19" s="87">
        <f>IF('2.0 Assumptions'!$Q34="Fixed",'2.0 Assumptions'!$R34,'2.0 Assumptions'!$R34*'IS Y2'!X$4)</f>
        <v>0</v>
      </c>
      <c r="Y19" s="87">
        <f>IF('2.0 Assumptions'!$Q34="Fixed",'2.0 Assumptions'!$R34,'2.0 Assumptions'!$R34*'IS Y2'!Y$4)</f>
        <v>0</v>
      </c>
      <c r="Z19" s="87">
        <f>IF('2.0 Assumptions'!$Q34="Fixed",'2.0 Assumptions'!$R34,'2.0 Assumptions'!$R34*'IS Y2'!Z$4)</f>
        <v>0</v>
      </c>
      <c r="AA19" s="87">
        <f t="shared" si="3"/>
        <v>0</v>
      </c>
      <c r="AB19" s="157">
        <f t="shared" si="2"/>
        <v>0</v>
      </c>
    </row>
    <row r="20" spans="1:32" ht="14" customHeight="1" x14ac:dyDescent="0.2">
      <c r="A20" s="77"/>
      <c r="B20" s="78"/>
      <c r="C20" s="78"/>
      <c r="D20" s="78" t="str">
        <f>'2.0 Assumptions'!A35</f>
        <v>Travel and Meals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87">
        <f>IF('2.0 Assumptions'!$Q35="Fixed",'2.0 Assumptions'!$R35,'2.0 Assumptions'!$R35*'IS Y2'!O$4)</f>
        <v>0</v>
      </c>
      <c r="P20" s="87">
        <f>IF('2.0 Assumptions'!$Q35="Fixed",'2.0 Assumptions'!$R35,'2.0 Assumptions'!$R35*'IS Y2'!P$4)</f>
        <v>0</v>
      </c>
      <c r="Q20" s="87">
        <f>IF('2.0 Assumptions'!$Q35="Fixed",'2.0 Assumptions'!$R35,'2.0 Assumptions'!$R35*'IS Y2'!Q$4)</f>
        <v>0</v>
      </c>
      <c r="R20" s="87">
        <f>IF('2.0 Assumptions'!$Q35="Fixed",'2.0 Assumptions'!$R35,'2.0 Assumptions'!$R35*'IS Y2'!R$4)</f>
        <v>0</v>
      </c>
      <c r="S20" s="87">
        <f>IF('2.0 Assumptions'!$Q35="Fixed",'2.0 Assumptions'!$R35,'2.0 Assumptions'!$R35*'IS Y2'!S$4)</f>
        <v>0</v>
      </c>
      <c r="T20" s="87">
        <f>IF('2.0 Assumptions'!$Q35="Fixed",'2.0 Assumptions'!$R35,'2.0 Assumptions'!$R35*'IS Y2'!T$4)</f>
        <v>0</v>
      </c>
      <c r="U20" s="87">
        <f>IF('2.0 Assumptions'!$Q35="Fixed",'2.0 Assumptions'!$R35,'2.0 Assumptions'!$R35*'IS Y2'!U$4)</f>
        <v>0</v>
      </c>
      <c r="V20" s="87">
        <f>IF('2.0 Assumptions'!$Q35="Fixed",'2.0 Assumptions'!$R35,'2.0 Assumptions'!$R35*'IS Y2'!V$4)</f>
        <v>0</v>
      </c>
      <c r="W20" s="87">
        <f>IF('2.0 Assumptions'!$Q35="Fixed",'2.0 Assumptions'!$R35,'2.0 Assumptions'!$R35*'IS Y2'!W$4)</f>
        <v>0</v>
      </c>
      <c r="X20" s="87">
        <f>IF('2.0 Assumptions'!$Q35="Fixed",'2.0 Assumptions'!$R35,'2.0 Assumptions'!$R35*'IS Y2'!X$4)</f>
        <v>0</v>
      </c>
      <c r="Y20" s="87">
        <f>IF('2.0 Assumptions'!$Q35="Fixed",'2.0 Assumptions'!$R35,'2.0 Assumptions'!$R35*'IS Y2'!Y$4)</f>
        <v>0</v>
      </c>
      <c r="Z20" s="87">
        <f>IF('2.0 Assumptions'!$Q35="Fixed",'2.0 Assumptions'!$R35,'2.0 Assumptions'!$R35*'IS Y2'!Z$4)</f>
        <v>0</v>
      </c>
      <c r="AA20" s="87">
        <f t="shared" si="3"/>
        <v>0</v>
      </c>
      <c r="AB20" s="157">
        <f t="shared" si="2"/>
        <v>0</v>
      </c>
    </row>
    <row r="21" spans="1:32" ht="14" customHeight="1" x14ac:dyDescent="0.2">
      <c r="A21" s="77"/>
      <c r="B21" s="78"/>
      <c r="C21" s="78"/>
      <c r="D21" s="78">
        <f>'2.0 Assumptions'!A36</f>
        <v>0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87">
        <f>IF('2.0 Assumptions'!$Q36="Fixed",'2.0 Assumptions'!$R36,'2.0 Assumptions'!$R36*'IS Y2'!O$4)</f>
        <v>0</v>
      </c>
      <c r="P21" s="87">
        <f>IF('2.0 Assumptions'!$Q36="Fixed",'2.0 Assumptions'!$R36,'2.0 Assumptions'!$R36*'IS Y2'!P$4)</f>
        <v>0</v>
      </c>
      <c r="Q21" s="87">
        <f>IF('2.0 Assumptions'!$Q36="Fixed",'2.0 Assumptions'!$R36,'2.0 Assumptions'!$R36*'IS Y2'!Q$4)</f>
        <v>0</v>
      </c>
      <c r="R21" s="87">
        <f>IF('2.0 Assumptions'!$Q36="Fixed",'2.0 Assumptions'!$R36,'2.0 Assumptions'!$R36*'IS Y2'!R$4)</f>
        <v>0</v>
      </c>
      <c r="S21" s="87">
        <f>IF('2.0 Assumptions'!$Q36="Fixed",'2.0 Assumptions'!$R36,'2.0 Assumptions'!$R36*'IS Y2'!S$4)</f>
        <v>0</v>
      </c>
      <c r="T21" s="87">
        <f>IF('2.0 Assumptions'!$Q36="Fixed",'2.0 Assumptions'!$R36,'2.0 Assumptions'!$R36*'IS Y2'!T$4)</f>
        <v>0</v>
      </c>
      <c r="U21" s="87">
        <f>IF('2.0 Assumptions'!$Q36="Fixed",'2.0 Assumptions'!$R36,'2.0 Assumptions'!$R36*'IS Y2'!U$4)</f>
        <v>0</v>
      </c>
      <c r="V21" s="87">
        <f>IF('2.0 Assumptions'!$Q36="Fixed",'2.0 Assumptions'!$R36,'2.0 Assumptions'!$R36*'IS Y2'!V$4)</f>
        <v>0</v>
      </c>
      <c r="W21" s="87">
        <f>IF('2.0 Assumptions'!$Q36="Fixed",'2.0 Assumptions'!$R36,'2.0 Assumptions'!$R36*'IS Y2'!W$4)</f>
        <v>0</v>
      </c>
      <c r="X21" s="87">
        <f>IF('2.0 Assumptions'!$Q36="Fixed",'2.0 Assumptions'!$R36,'2.0 Assumptions'!$R36*'IS Y2'!X$4)</f>
        <v>0</v>
      </c>
      <c r="Y21" s="87">
        <f>IF('2.0 Assumptions'!$Q36="Fixed",'2.0 Assumptions'!$R36,'2.0 Assumptions'!$R36*'IS Y2'!Y$4)</f>
        <v>0</v>
      </c>
      <c r="Z21" s="87">
        <f>IF('2.0 Assumptions'!$Q36="Fixed",'2.0 Assumptions'!$R36,'2.0 Assumptions'!$R36*'IS Y2'!Z$4)</f>
        <v>0</v>
      </c>
      <c r="AA21" s="87">
        <f t="shared" si="3"/>
        <v>0</v>
      </c>
      <c r="AB21" s="157">
        <f t="shared" si="2"/>
        <v>0</v>
      </c>
    </row>
    <row r="22" spans="1:32" ht="14" customHeight="1" x14ac:dyDescent="0.2">
      <c r="A22" s="77"/>
      <c r="B22" s="78"/>
      <c r="C22" s="78"/>
      <c r="D22" s="78">
        <f>'2.0 Assumptions'!A37</f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87">
        <f>IF('2.0 Assumptions'!$Q37="Fixed",'2.0 Assumptions'!$R37,'2.0 Assumptions'!$R37*'IS Y2'!O$4)</f>
        <v>0</v>
      </c>
      <c r="P22" s="87">
        <f>IF('2.0 Assumptions'!$Q37="Fixed",'2.0 Assumptions'!$R37,'2.0 Assumptions'!$R37*'IS Y2'!P$4)</f>
        <v>0</v>
      </c>
      <c r="Q22" s="87">
        <f>IF('2.0 Assumptions'!$Q37="Fixed",'2.0 Assumptions'!$R37,'2.0 Assumptions'!$R37*'IS Y2'!Q$4)</f>
        <v>0</v>
      </c>
      <c r="R22" s="87">
        <f>IF('2.0 Assumptions'!$Q37="Fixed",'2.0 Assumptions'!$R37,'2.0 Assumptions'!$R37*'IS Y2'!R$4)</f>
        <v>0</v>
      </c>
      <c r="S22" s="87">
        <f>IF('2.0 Assumptions'!$Q37="Fixed",'2.0 Assumptions'!$R37,'2.0 Assumptions'!$R37*'IS Y2'!S$4)</f>
        <v>0</v>
      </c>
      <c r="T22" s="87">
        <f>IF('2.0 Assumptions'!$Q37="Fixed",'2.0 Assumptions'!$R37,'2.0 Assumptions'!$R37*'IS Y2'!T$4)</f>
        <v>0</v>
      </c>
      <c r="U22" s="87">
        <f>IF('2.0 Assumptions'!$Q37="Fixed",'2.0 Assumptions'!$R37,'2.0 Assumptions'!$R37*'IS Y2'!U$4)</f>
        <v>0</v>
      </c>
      <c r="V22" s="87">
        <f>IF('2.0 Assumptions'!$Q37="Fixed",'2.0 Assumptions'!$R37,'2.0 Assumptions'!$R37*'IS Y2'!V$4)</f>
        <v>0</v>
      </c>
      <c r="W22" s="87">
        <f>IF('2.0 Assumptions'!$Q37="Fixed",'2.0 Assumptions'!$R37,'2.0 Assumptions'!$R37*'IS Y2'!W$4)</f>
        <v>0</v>
      </c>
      <c r="X22" s="87">
        <f>IF('2.0 Assumptions'!$Q37="Fixed",'2.0 Assumptions'!$R37,'2.0 Assumptions'!$R37*'IS Y2'!X$4)</f>
        <v>0</v>
      </c>
      <c r="Y22" s="87">
        <f>IF('2.0 Assumptions'!$Q37="Fixed",'2.0 Assumptions'!$R37,'2.0 Assumptions'!$R37*'IS Y2'!Y$4)</f>
        <v>0</v>
      </c>
      <c r="Z22" s="87">
        <f>IF('2.0 Assumptions'!$Q37="Fixed",'2.0 Assumptions'!$R37,'2.0 Assumptions'!$R37*'IS Y2'!Z$4)</f>
        <v>0</v>
      </c>
      <c r="AA22" s="87">
        <f t="shared" si="3"/>
        <v>0</v>
      </c>
      <c r="AB22" s="157">
        <f t="shared" si="2"/>
        <v>0</v>
      </c>
    </row>
    <row r="23" spans="1:32" ht="14" customHeight="1" thickBot="1" x14ac:dyDescent="0.25">
      <c r="A23" s="77"/>
      <c r="B23" s="78"/>
      <c r="C23" s="78"/>
      <c r="D23" s="78">
        <f>'2.0 Assumptions'!A38</f>
        <v>0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158">
        <f>IF('2.0 Assumptions'!$Q38="Fixed",'2.0 Assumptions'!$R38,'2.0 Assumptions'!$R38*'IS Y2'!O$4)</f>
        <v>0</v>
      </c>
      <c r="P23" s="158">
        <f>IF('2.0 Assumptions'!$Q38="Fixed",'2.0 Assumptions'!$R38,'2.0 Assumptions'!$R38*'IS Y2'!P$4)</f>
        <v>0</v>
      </c>
      <c r="Q23" s="158">
        <f>IF('2.0 Assumptions'!$Q38="Fixed",'2.0 Assumptions'!$R38,'2.0 Assumptions'!$R38*'IS Y2'!Q$4)</f>
        <v>0</v>
      </c>
      <c r="R23" s="158">
        <f>IF('2.0 Assumptions'!$Q38="Fixed",'2.0 Assumptions'!$R38,'2.0 Assumptions'!$R38*'IS Y2'!R$4)</f>
        <v>0</v>
      </c>
      <c r="S23" s="158">
        <f>IF('2.0 Assumptions'!$Q38="Fixed",'2.0 Assumptions'!$R38,'2.0 Assumptions'!$R38*'IS Y2'!S$4)</f>
        <v>0</v>
      </c>
      <c r="T23" s="158">
        <f>IF('2.0 Assumptions'!$Q38="Fixed",'2.0 Assumptions'!$R38,'2.0 Assumptions'!$R38*'IS Y2'!T$4)</f>
        <v>0</v>
      </c>
      <c r="U23" s="158">
        <f>IF('2.0 Assumptions'!$Q38="Fixed",'2.0 Assumptions'!$R38,'2.0 Assumptions'!$R38*'IS Y2'!U$4)</f>
        <v>0</v>
      </c>
      <c r="V23" s="158">
        <f>IF('2.0 Assumptions'!$Q38="Fixed",'2.0 Assumptions'!$R38,'2.0 Assumptions'!$R38*'IS Y2'!V$4)</f>
        <v>0</v>
      </c>
      <c r="W23" s="158">
        <f>IF('2.0 Assumptions'!$Q38="Fixed",'2.0 Assumptions'!$R38,'2.0 Assumptions'!$R38*'IS Y2'!W$4)</f>
        <v>0</v>
      </c>
      <c r="X23" s="158">
        <f>IF('2.0 Assumptions'!$Q38="Fixed",'2.0 Assumptions'!$R38,'2.0 Assumptions'!$R38*'IS Y2'!X$4)</f>
        <v>0</v>
      </c>
      <c r="Y23" s="158">
        <f>IF('2.0 Assumptions'!$Q38="Fixed",'2.0 Assumptions'!$R38,'2.0 Assumptions'!$R38*'IS Y2'!Y$4)</f>
        <v>0</v>
      </c>
      <c r="Z23" s="158">
        <f>IF('2.0 Assumptions'!$Q38="Fixed",'2.0 Assumptions'!$R38,'2.0 Assumptions'!$R38*'IS Y2'!Z$4)</f>
        <v>0</v>
      </c>
      <c r="AA23" s="158">
        <f t="shared" si="3"/>
        <v>0</v>
      </c>
      <c r="AB23" s="258">
        <f t="shared" si="2"/>
        <v>0</v>
      </c>
    </row>
    <row r="24" spans="1:32" ht="14" customHeight="1" thickTop="1" x14ac:dyDescent="0.2">
      <c r="A24" s="77"/>
      <c r="B24" s="78"/>
      <c r="C24" s="78" t="s">
        <v>74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87">
        <f t="shared" ref="O24:AA24" si="4">SUM(O10:O23)</f>
        <v>0</v>
      </c>
      <c r="P24" s="87">
        <f t="shared" si="4"/>
        <v>0</v>
      </c>
      <c r="Q24" s="87">
        <f t="shared" si="4"/>
        <v>0</v>
      </c>
      <c r="R24" s="87">
        <f t="shared" si="4"/>
        <v>0</v>
      </c>
      <c r="S24" s="87">
        <f t="shared" si="4"/>
        <v>0</v>
      </c>
      <c r="T24" s="87">
        <f t="shared" si="4"/>
        <v>0</v>
      </c>
      <c r="U24" s="87">
        <f t="shared" si="4"/>
        <v>0</v>
      </c>
      <c r="V24" s="87">
        <f t="shared" si="4"/>
        <v>0</v>
      </c>
      <c r="W24" s="87">
        <f t="shared" si="4"/>
        <v>0</v>
      </c>
      <c r="X24" s="87">
        <f t="shared" si="4"/>
        <v>0</v>
      </c>
      <c r="Y24" s="87">
        <f t="shared" si="4"/>
        <v>0</v>
      </c>
      <c r="Z24" s="87">
        <f t="shared" si="4"/>
        <v>0</v>
      </c>
      <c r="AA24" s="87">
        <f t="shared" si="4"/>
        <v>0</v>
      </c>
      <c r="AB24" s="157">
        <f>AVERAGE(O24:Z24)</f>
        <v>0</v>
      </c>
      <c r="AE24" s="5"/>
    </row>
    <row r="25" spans="1:32" ht="14" customHeight="1" x14ac:dyDescent="0.2">
      <c r="A25" s="77"/>
      <c r="B25" s="78"/>
      <c r="C25" s="78"/>
      <c r="D25" s="159" t="s">
        <v>48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160" t="e">
        <f t="shared" ref="O25:AA25" si="5">O24/O4</f>
        <v>#DIV/0!</v>
      </c>
      <c r="P25" s="160" t="e">
        <f t="shared" si="5"/>
        <v>#DIV/0!</v>
      </c>
      <c r="Q25" s="160" t="e">
        <f t="shared" si="5"/>
        <v>#DIV/0!</v>
      </c>
      <c r="R25" s="160" t="e">
        <f t="shared" si="5"/>
        <v>#DIV/0!</v>
      </c>
      <c r="S25" s="160" t="e">
        <f t="shared" si="5"/>
        <v>#DIV/0!</v>
      </c>
      <c r="T25" s="160" t="e">
        <f t="shared" si="5"/>
        <v>#DIV/0!</v>
      </c>
      <c r="U25" s="160" t="e">
        <f t="shared" si="5"/>
        <v>#DIV/0!</v>
      </c>
      <c r="V25" s="160" t="e">
        <f t="shared" si="5"/>
        <v>#DIV/0!</v>
      </c>
      <c r="W25" s="160" t="e">
        <f t="shared" si="5"/>
        <v>#DIV/0!</v>
      </c>
      <c r="X25" s="160" t="e">
        <f t="shared" si="5"/>
        <v>#DIV/0!</v>
      </c>
      <c r="Y25" s="160" t="e">
        <f t="shared" si="5"/>
        <v>#DIV/0!</v>
      </c>
      <c r="Z25" s="160" t="e">
        <f t="shared" si="5"/>
        <v>#DIV/0!</v>
      </c>
      <c r="AA25" s="160" t="e">
        <f t="shared" si="5"/>
        <v>#DIV/0!</v>
      </c>
      <c r="AB25" s="161" t="e">
        <f>AVERAGE(O25:Z25)</f>
        <v>#DIV/0!</v>
      </c>
      <c r="AE25" s="5"/>
      <c r="AF25" s="10"/>
    </row>
    <row r="26" spans="1:32" ht="14" customHeight="1" x14ac:dyDescent="0.2">
      <c r="A26" s="77"/>
      <c r="B26" s="78"/>
      <c r="C26" s="78"/>
      <c r="D26" s="159" t="s">
        <v>78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160" t="e">
        <f t="shared" ref="O26:AA26" si="6">O24/O6</f>
        <v>#DIV/0!</v>
      </c>
      <c r="P26" s="160" t="e">
        <f t="shared" si="6"/>
        <v>#DIV/0!</v>
      </c>
      <c r="Q26" s="160" t="e">
        <f t="shared" si="6"/>
        <v>#DIV/0!</v>
      </c>
      <c r="R26" s="160" t="e">
        <f t="shared" si="6"/>
        <v>#DIV/0!</v>
      </c>
      <c r="S26" s="160" t="e">
        <f t="shared" si="6"/>
        <v>#DIV/0!</v>
      </c>
      <c r="T26" s="160" t="e">
        <f t="shared" si="6"/>
        <v>#DIV/0!</v>
      </c>
      <c r="U26" s="160" t="e">
        <f t="shared" si="6"/>
        <v>#DIV/0!</v>
      </c>
      <c r="V26" s="160" t="e">
        <f t="shared" si="6"/>
        <v>#DIV/0!</v>
      </c>
      <c r="W26" s="160" t="e">
        <f t="shared" si="6"/>
        <v>#DIV/0!</v>
      </c>
      <c r="X26" s="160" t="e">
        <f t="shared" si="6"/>
        <v>#DIV/0!</v>
      </c>
      <c r="Y26" s="160" t="e">
        <f t="shared" si="6"/>
        <v>#DIV/0!</v>
      </c>
      <c r="Z26" s="160" t="e">
        <f t="shared" si="6"/>
        <v>#DIV/0!</v>
      </c>
      <c r="AA26" s="160" t="e">
        <f t="shared" si="6"/>
        <v>#DIV/0!</v>
      </c>
      <c r="AB26" s="161" t="e">
        <f>AVERAGE(O26:Z26)</f>
        <v>#DIV/0!</v>
      </c>
      <c r="AE26" s="5"/>
      <c r="AF26" s="10"/>
    </row>
    <row r="27" spans="1:32" ht="14" customHeight="1" x14ac:dyDescent="0.2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155"/>
      <c r="AE27" s="5"/>
    </row>
    <row r="28" spans="1:32" ht="14" customHeight="1" x14ac:dyDescent="0.2">
      <c r="A28" s="77"/>
      <c r="B28" s="78"/>
      <c r="C28" s="78" t="s">
        <v>38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155"/>
      <c r="AE28" s="5"/>
    </row>
    <row r="29" spans="1:32" ht="14" customHeight="1" x14ac:dyDescent="0.2">
      <c r="A29" s="77"/>
      <c r="B29" s="78"/>
      <c r="C29" s="78"/>
      <c r="D29" s="78" t="s">
        <v>218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87">
        <f ca="1">OFFSET('LC - New Loan'!$G$8,'IS Y2'!O2,0)</f>
        <v>0</v>
      </c>
      <c r="P29" s="87">
        <f ca="1">OFFSET('LC - New Loan'!$G$8,'IS Y2'!P2,0)</f>
        <v>0</v>
      </c>
      <c r="Q29" s="87">
        <f ca="1">OFFSET('LC - New Loan'!$G$8,'IS Y2'!Q2,0)</f>
        <v>0</v>
      </c>
      <c r="R29" s="87">
        <f ca="1">OFFSET('LC - New Loan'!$G$8,'IS Y2'!R2,0)</f>
        <v>0</v>
      </c>
      <c r="S29" s="87">
        <f ca="1">OFFSET('LC - New Loan'!$G$8,'IS Y2'!S2,0)</f>
        <v>0</v>
      </c>
      <c r="T29" s="87">
        <f ca="1">OFFSET('LC - New Loan'!$G$8,'IS Y2'!T2,0)</f>
        <v>0</v>
      </c>
      <c r="U29" s="87">
        <f ca="1">OFFSET('LC - New Loan'!$G$8,'IS Y2'!U2,0)</f>
        <v>0</v>
      </c>
      <c r="V29" s="87">
        <f ca="1">OFFSET('LC - New Loan'!$G$8,'IS Y2'!V2,0)</f>
        <v>0</v>
      </c>
      <c r="W29" s="87">
        <f ca="1">OFFSET('LC - New Loan'!$G$8,'IS Y2'!W2,0)</f>
        <v>0</v>
      </c>
      <c r="X29" s="87">
        <f ca="1">OFFSET('LC - New Loan'!$G$8,'IS Y2'!X2,0)</f>
        <v>0</v>
      </c>
      <c r="Y29" s="87">
        <f ca="1">OFFSET('LC - New Loan'!$G$8,'IS Y2'!Y2,0)</f>
        <v>0</v>
      </c>
      <c r="Z29" s="87">
        <f ca="1">OFFSET('LC - New Loan'!$G$8,'IS Y2'!Z2,0)</f>
        <v>0</v>
      </c>
      <c r="AA29" s="87">
        <f ca="1">SUM(O29:Z29)</f>
        <v>0</v>
      </c>
      <c r="AB29" s="157">
        <f ca="1">AVERAGE(O29:Z29)</f>
        <v>0</v>
      </c>
      <c r="AE29" s="5"/>
    </row>
    <row r="30" spans="1:32" ht="14" customHeight="1" x14ac:dyDescent="0.2">
      <c r="A30" s="77"/>
      <c r="B30" s="78"/>
      <c r="C30" s="78"/>
      <c r="D30" s="78" t="s">
        <v>158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87">
        <f ca="1">OFFSET('LC - Loan 1'!$G$8,'IS Y2'!O2,0)</f>
        <v>0</v>
      </c>
      <c r="P30" s="87">
        <f ca="1">OFFSET('LC - Loan 1'!$G$8,'IS Y2'!P2,0)</f>
        <v>0</v>
      </c>
      <c r="Q30" s="87">
        <f ca="1">OFFSET('LC - Loan 1'!$G$8,'IS Y2'!Q2,0)</f>
        <v>0</v>
      </c>
      <c r="R30" s="87">
        <f ca="1">OFFSET('LC - Loan 1'!$G$8,'IS Y2'!R2,0)</f>
        <v>0</v>
      </c>
      <c r="S30" s="87">
        <f ca="1">OFFSET('LC - Loan 1'!$G$8,'IS Y2'!S2,0)</f>
        <v>0</v>
      </c>
      <c r="T30" s="87">
        <f ca="1">OFFSET('LC - Loan 1'!$G$8,'IS Y2'!T2,0)</f>
        <v>0</v>
      </c>
      <c r="U30" s="87">
        <f ca="1">OFFSET('LC - Loan 1'!$G$8,'IS Y2'!U2,0)</f>
        <v>0</v>
      </c>
      <c r="V30" s="87">
        <f ca="1">OFFSET('LC - Loan 1'!$G$8,'IS Y2'!V2,0)</f>
        <v>0</v>
      </c>
      <c r="W30" s="87">
        <f ca="1">OFFSET('LC - Loan 1'!$G$8,'IS Y2'!W2,0)</f>
        <v>0</v>
      </c>
      <c r="X30" s="87">
        <f ca="1">OFFSET('LC - Loan 1'!$G$8,'IS Y2'!X2,0)</f>
        <v>0</v>
      </c>
      <c r="Y30" s="87">
        <f ca="1">OFFSET('LC - Loan 1'!$G$8,'IS Y2'!Y2,0)</f>
        <v>0</v>
      </c>
      <c r="Z30" s="87">
        <f ca="1">OFFSET('LC - Loan 1'!$G$8,'IS Y2'!Z2,0)</f>
        <v>0</v>
      </c>
      <c r="AA30" s="87">
        <f ca="1">SUM(O30:Z30)</f>
        <v>0</v>
      </c>
      <c r="AB30" s="157">
        <f ca="1">AVERAGE(O30:Z30)</f>
        <v>0</v>
      </c>
      <c r="AE30" s="5"/>
    </row>
    <row r="31" spans="1:32" ht="14" customHeight="1" x14ac:dyDescent="0.2">
      <c r="A31" s="77"/>
      <c r="B31" s="78"/>
      <c r="C31" s="78"/>
      <c r="D31" s="78" t="s">
        <v>159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87">
        <f ca="1">OFFSET('LC - Loan 2'!$G$8,'IS Y2'!O2,0)</f>
        <v>0</v>
      </c>
      <c r="P31" s="87">
        <f ca="1">OFFSET('LC - Loan 2'!$G$8,'IS Y2'!P2,0)</f>
        <v>0</v>
      </c>
      <c r="Q31" s="87">
        <f ca="1">OFFSET('LC - Loan 2'!$G$8,'IS Y2'!Q2,0)</f>
        <v>0</v>
      </c>
      <c r="R31" s="87">
        <f ca="1">OFFSET('LC - Loan 2'!$G$8,'IS Y2'!R2,0)</f>
        <v>0</v>
      </c>
      <c r="S31" s="87">
        <f ca="1">OFFSET('LC - Loan 2'!$G$8,'IS Y2'!S2,0)</f>
        <v>0</v>
      </c>
      <c r="T31" s="87">
        <f ca="1">OFFSET('LC - Loan 2'!$G$8,'IS Y2'!T2,0)</f>
        <v>0</v>
      </c>
      <c r="U31" s="87">
        <f ca="1">OFFSET('LC - Loan 2'!$G$8,'IS Y2'!U2,0)</f>
        <v>0</v>
      </c>
      <c r="V31" s="87">
        <f ca="1">OFFSET('LC - Loan 2'!$G$8,'IS Y2'!V2,0)</f>
        <v>0</v>
      </c>
      <c r="W31" s="87">
        <f ca="1">OFFSET('LC - Loan 2'!$G$8,'IS Y2'!W2,0)</f>
        <v>0</v>
      </c>
      <c r="X31" s="87">
        <f ca="1">OFFSET('LC - Loan 2'!$G$8,'IS Y2'!X2,0)</f>
        <v>0</v>
      </c>
      <c r="Y31" s="87">
        <f ca="1">OFFSET('LC - Loan 2'!$G$8,'IS Y2'!Y2,0)</f>
        <v>0</v>
      </c>
      <c r="Z31" s="87">
        <f ca="1">OFFSET('LC - Loan 2'!$G$8,'IS Y2'!Z2,0)</f>
        <v>0</v>
      </c>
      <c r="AA31" s="87">
        <f ca="1">SUM(O31:Z31)</f>
        <v>0</v>
      </c>
      <c r="AB31" s="157">
        <f ca="1">AVERAGE(O31:Z31)</f>
        <v>0</v>
      </c>
      <c r="AE31" s="5"/>
    </row>
    <row r="32" spans="1:32" ht="14" customHeight="1" x14ac:dyDescent="0.2">
      <c r="A32" s="77"/>
      <c r="B32" s="78"/>
      <c r="C32" s="78"/>
      <c r="D32" s="78" t="s">
        <v>160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87">
        <f ca="1">OFFSET('LC - Loan 3'!$G$9,'IS Y2'!O2,0)</f>
        <v>0</v>
      </c>
      <c r="P32" s="87">
        <f ca="1">OFFSET('LC - Loan 3'!$G$9,'IS Y2'!P2,0)</f>
        <v>0</v>
      </c>
      <c r="Q32" s="87">
        <f ca="1">OFFSET('LC - Loan 3'!$G$9,'IS Y2'!Q2,0)</f>
        <v>0</v>
      </c>
      <c r="R32" s="87">
        <f ca="1">OFFSET('LC - Loan 3'!$G$9,'IS Y2'!R2,0)</f>
        <v>0</v>
      </c>
      <c r="S32" s="87">
        <f ca="1">OFFSET('LC - Loan 3'!$G$9,'IS Y2'!S2,0)</f>
        <v>0</v>
      </c>
      <c r="T32" s="87">
        <f ca="1">OFFSET('LC - Loan 3'!$G$9,'IS Y2'!T2,0)</f>
        <v>0</v>
      </c>
      <c r="U32" s="87">
        <f ca="1">OFFSET('LC - Loan 3'!$G$9,'IS Y2'!U2,0)</f>
        <v>0</v>
      </c>
      <c r="V32" s="87">
        <f ca="1">OFFSET('LC - Loan 3'!$G$9,'IS Y2'!V2,0)</f>
        <v>0</v>
      </c>
      <c r="W32" s="87">
        <f ca="1">OFFSET('LC - Loan 3'!$G$9,'IS Y2'!W2,0)</f>
        <v>0</v>
      </c>
      <c r="X32" s="87">
        <f ca="1">OFFSET('LC - Loan 3'!$G$9,'IS Y2'!X2,0)</f>
        <v>0</v>
      </c>
      <c r="Y32" s="87">
        <f ca="1">OFFSET('LC - Loan 3'!$G$9,'IS Y2'!Y2,0)</f>
        <v>0</v>
      </c>
      <c r="Z32" s="87">
        <f ca="1">OFFSET('LC - Loan 3'!$G$9,'IS Y2'!Z2,0)</f>
        <v>0</v>
      </c>
      <c r="AA32" s="87">
        <f ca="1">OFFSET('LC - Loan 3'!$G$9,'IS Y2'!AA2,0)</f>
        <v>0</v>
      </c>
      <c r="AB32" s="157">
        <f ca="1">AVERAGE(O32:Z32)</f>
        <v>0</v>
      </c>
      <c r="AE32" s="5"/>
    </row>
    <row r="33" spans="1:31" ht="14" customHeight="1" x14ac:dyDescent="0.2">
      <c r="A33" s="77"/>
      <c r="B33" s="78"/>
      <c r="C33" s="78" t="s">
        <v>73</v>
      </c>
      <c r="D33" s="78"/>
      <c r="F33" s="78"/>
      <c r="G33" s="78"/>
      <c r="H33" s="78"/>
      <c r="I33" s="78"/>
      <c r="J33" s="78"/>
      <c r="K33" s="78"/>
      <c r="L33" s="78"/>
      <c r="M33" s="78"/>
      <c r="N33" s="78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157"/>
    </row>
    <row r="34" spans="1:31" ht="14" customHeight="1" x14ac:dyDescent="0.2">
      <c r="A34" s="77"/>
      <c r="B34" s="78"/>
      <c r="C34" s="78"/>
      <c r="D34" s="86" t="s">
        <v>33</v>
      </c>
      <c r="F34" s="78"/>
      <c r="G34" s="78"/>
      <c r="H34" s="78"/>
      <c r="I34" s="78"/>
      <c r="J34" s="78"/>
      <c r="K34" s="78"/>
      <c r="L34" s="78"/>
      <c r="M34" s="78"/>
      <c r="N34" s="78"/>
      <c r="O34" s="87">
        <f>'4.0 Opening BS'!$L$8/15/12</f>
        <v>0</v>
      </c>
      <c r="P34" s="87">
        <f>'4.0 Opening BS'!$L$8/15/12</f>
        <v>0</v>
      </c>
      <c r="Q34" s="87">
        <f>'4.0 Opening BS'!$L$8/15/12</f>
        <v>0</v>
      </c>
      <c r="R34" s="87">
        <f>'4.0 Opening BS'!$L$8/15/12</f>
        <v>0</v>
      </c>
      <c r="S34" s="87">
        <f>'4.0 Opening BS'!$L$8/15/12</f>
        <v>0</v>
      </c>
      <c r="T34" s="87">
        <f>'4.0 Opening BS'!$L$8/15/12</f>
        <v>0</v>
      </c>
      <c r="U34" s="87">
        <f>'4.0 Opening BS'!$L$8/15/12</f>
        <v>0</v>
      </c>
      <c r="V34" s="87">
        <f>'4.0 Opening BS'!$L$8/15/12</f>
        <v>0</v>
      </c>
      <c r="W34" s="87">
        <f>'4.0 Opening BS'!$L$8/15/12</f>
        <v>0</v>
      </c>
      <c r="X34" s="87">
        <f>'4.0 Opening BS'!$L$8/15/12</f>
        <v>0</v>
      </c>
      <c r="Y34" s="87">
        <f>'4.0 Opening BS'!$L$8/15/12</f>
        <v>0</v>
      </c>
      <c r="Z34" s="87">
        <f>'4.0 Opening BS'!$L$8/15/12</f>
        <v>0</v>
      </c>
      <c r="AA34" s="87">
        <f t="shared" ref="AA34:AA36" si="7">SUM(O34:Z34)</f>
        <v>0</v>
      </c>
      <c r="AB34" s="157">
        <f t="shared" ref="AB34:AB36" si="8">AVERAGE(O34:Z34)</f>
        <v>0</v>
      </c>
    </row>
    <row r="35" spans="1:31" ht="14" customHeight="1" x14ac:dyDescent="0.2">
      <c r="A35" s="77"/>
      <c r="B35" s="78"/>
      <c r="C35" s="78"/>
      <c r="D35" s="86" t="s">
        <v>40</v>
      </c>
      <c r="F35" s="78"/>
      <c r="G35" s="78"/>
      <c r="H35" s="78"/>
      <c r="I35" s="78"/>
      <c r="J35" s="78"/>
      <c r="K35" s="78"/>
      <c r="L35" s="78"/>
      <c r="M35" s="78"/>
      <c r="N35" s="78"/>
      <c r="O35" s="87">
        <f>'4.0 Opening BS'!$L$9/7/12</f>
        <v>0</v>
      </c>
      <c r="P35" s="87">
        <f>'4.0 Opening BS'!$L$9/7/12</f>
        <v>0</v>
      </c>
      <c r="Q35" s="87">
        <f>'4.0 Opening BS'!$L$9/7/12</f>
        <v>0</v>
      </c>
      <c r="R35" s="87">
        <f>'4.0 Opening BS'!$L$9/7/12</f>
        <v>0</v>
      </c>
      <c r="S35" s="87">
        <f>'4.0 Opening BS'!$L$9/7/12</f>
        <v>0</v>
      </c>
      <c r="T35" s="87">
        <f>'4.0 Opening BS'!$L$9/7/12</f>
        <v>0</v>
      </c>
      <c r="U35" s="87">
        <f>'4.0 Opening BS'!$L$9/7/12</f>
        <v>0</v>
      </c>
      <c r="V35" s="87">
        <f>'4.0 Opening BS'!$L$9/7/12</f>
        <v>0</v>
      </c>
      <c r="W35" s="87">
        <f>'4.0 Opening BS'!$L$9/7/12</f>
        <v>0</v>
      </c>
      <c r="X35" s="87">
        <f>'4.0 Opening BS'!$L$9/7/12</f>
        <v>0</v>
      </c>
      <c r="Y35" s="87">
        <f>'4.0 Opening BS'!$L$9/7/12</f>
        <v>0</v>
      </c>
      <c r="Z35" s="87">
        <f>'4.0 Opening BS'!$L$9/7/12</f>
        <v>0</v>
      </c>
      <c r="AA35" s="87">
        <f t="shared" si="7"/>
        <v>0</v>
      </c>
      <c r="AB35" s="157">
        <f t="shared" si="8"/>
        <v>0</v>
      </c>
    </row>
    <row r="36" spans="1:31" ht="14" customHeight="1" x14ac:dyDescent="0.2">
      <c r="A36" s="77"/>
      <c r="B36" s="78"/>
      <c r="C36" s="78"/>
      <c r="D36" s="86" t="s">
        <v>10</v>
      </c>
      <c r="F36" s="78"/>
      <c r="G36" s="78"/>
      <c r="H36" s="78"/>
      <c r="I36" s="78"/>
      <c r="J36" s="78"/>
      <c r="K36" s="78"/>
      <c r="L36" s="78"/>
      <c r="M36" s="78"/>
      <c r="N36" s="78"/>
      <c r="O36" s="87">
        <f>'4.0 Opening BS'!$L$10/5/12</f>
        <v>0</v>
      </c>
      <c r="P36" s="87">
        <f>'4.0 Opening BS'!$L$10/5/12</f>
        <v>0</v>
      </c>
      <c r="Q36" s="87">
        <f>'4.0 Opening BS'!$L$10/5/12</f>
        <v>0</v>
      </c>
      <c r="R36" s="87">
        <f>'4.0 Opening BS'!$L$10/5/12</f>
        <v>0</v>
      </c>
      <c r="S36" s="87">
        <f>'4.0 Opening BS'!$L$10/5/12</f>
        <v>0</v>
      </c>
      <c r="T36" s="87">
        <f>'4.0 Opening BS'!$L$10/5/12</f>
        <v>0</v>
      </c>
      <c r="U36" s="87">
        <f>'4.0 Opening BS'!$L$10/5/12</f>
        <v>0</v>
      </c>
      <c r="V36" s="87">
        <f>'4.0 Opening BS'!$L$10/5/12</f>
        <v>0</v>
      </c>
      <c r="W36" s="87">
        <f>'4.0 Opening BS'!$L$10/5/12</f>
        <v>0</v>
      </c>
      <c r="X36" s="87">
        <f>'4.0 Opening BS'!$L$10/5/12</f>
        <v>0</v>
      </c>
      <c r="Y36" s="87">
        <f>'4.0 Opening BS'!$L$10/5/12</f>
        <v>0</v>
      </c>
      <c r="Z36" s="87">
        <f>'4.0 Opening BS'!$L$10/5/12</f>
        <v>0</v>
      </c>
      <c r="AA36" s="87">
        <f t="shared" si="7"/>
        <v>0</v>
      </c>
      <c r="AB36" s="157">
        <f t="shared" si="8"/>
        <v>0</v>
      </c>
    </row>
    <row r="37" spans="1:31" ht="14" customHeight="1" x14ac:dyDescent="0.2">
      <c r="A37" s="77"/>
      <c r="B37" s="78"/>
      <c r="C37" s="78"/>
      <c r="D37" s="78"/>
      <c r="E37" s="137"/>
      <c r="F37" s="78"/>
      <c r="G37" s="78"/>
      <c r="H37" s="78"/>
      <c r="I37" s="78"/>
      <c r="J37" s="78"/>
      <c r="K37" s="78"/>
      <c r="L37" s="78"/>
      <c r="M37" s="78"/>
      <c r="N37" s="78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155"/>
      <c r="AE37" s="5"/>
    </row>
    <row r="38" spans="1:31" ht="14" customHeight="1" x14ac:dyDescent="0.2">
      <c r="A38" s="77"/>
      <c r="B38" s="78"/>
      <c r="C38" s="137" t="s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87">
        <f ca="1">O24+SUM(O29:O36)</f>
        <v>0</v>
      </c>
      <c r="P38" s="87">
        <f t="shared" ref="P38:Y38" ca="1" si="9">P24+SUM(P29:P36)</f>
        <v>0</v>
      </c>
      <c r="Q38" s="87">
        <f t="shared" ca="1" si="9"/>
        <v>0</v>
      </c>
      <c r="R38" s="87">
        <f t="shared" ca="1" si="9"/>
        <v>0</v>
      </c>
      <c r="S38" s="87">
        <f t="shared" ca="1" si="9"/>
        <v>0</v>
      </c>
      <c r="T38" s="87">
        <f t="shared" ca="1" si="9"/>
        <v>0</v>
      </c>
      <c r="U38" s="87">
        <f t="shared" ca="1" si="9"/>
        <v>0</v>
      </c>
      <c r="V38" s="87">
        <f t="shared" ca="1" si="9"/>
        <v>0</v>
      </c>
      <c r="W38" s="87">
        <f t="shared" ca="1" si="9"/>
        <v>0</v>
      </c>
      <c r="X38" s="87">
        <f t="shared" ca="1" si="9"/>
        <v>0</v>
      </c>
      <c r="Y38" s="87">
        <f t="shared" ca="1" si="9"/>
        <v>0</v>
      </c>
      <c r="Z38" s="87">
        <f ca="1">Z24+SUM(Z29:Z36)</f>
        <v>0</v>
      </c>
      <c r="AA38" s="87">
        <f ca="1">SUM(O38:Z38)</f>
        <v>0</v>
      </c>
      <c r="AB38" s="157">
        <f ca="1">AVERAGE(O38:Z38)</f>
        <v>0</v>
      </c>
      <c r="AE38" s="5"/>
    </row>
    <row r="39" spans="1:31" ht="14" customHeight="1" x14ac:dyDescent="0.2">
      <c r="A39" s="77"/>
      <c r="B39" s="78"/>
      <c r="C39" s="78"/>
      <c r="D39" s="159" t="s">
        <v>48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60" t="e">
        <f t="shared" ref="O39:AA39" ca="1" si="10">O38/O4</f>
        <v>#DIV/0!</v>
      </c>
      <c r="P39" s="160" t="e">
        <f t="shared" ca="1" si="10"/>
        <v>#DIV/0!</v>
      </c>
      <c r="Q39" s="160" t="e">
        <f t="shared" ca="1" si="10"/>
        <v>#DIV/0!</v>
      </c>
      <c r="R39" s="160" t="e">
        <f t="shared" ca="1" si="10"/>
        <v>#DIV/0!</v>
      </c>
      <c r="S39" s="160" t="e">
        <f t="shared" ca="1" si="10"/>
        <v>#DIV/0!</v>
      </c>
      <c r="T39" s="160" t="e">
        <f t="shared" ca="1" si="10"/>
        <v>#DIV/0!</v>
      </c>
      <c r="U39" s="160" t="e">
        <f t="shared" ca="1" si="10"/>
        <v>#DIV/0!</v>
      </c>
      <c r="V39" s="160" t="e">
        <f t="shared" ca="1" si="10"/>
        <v>#DIV/0!</v>
      </c>
      <c r="W39" s="160" t="e">
        <f t="shared" ca="1" si="10"/>
        <v>#DIV/0!</v>
      </c>
      <c r="X39" s="160" t="e">
        <f t="shared" ca="1" si="10"/>
        <v>#DIV/0!</v>
      </c>
      <c r="Y39" s="160" t="e">
        <f t="shared" ca="1" si="10"/>
        <v>#DIV/0!</v>
      </c>
      <c r="Z39" s="160" t="e">
        <f t="shared" ca="1" si="10"/>
        <v>#DIV/0!</v>
      </c>
      <c r="AA39" s="160" t="e">
        <f t="shared" ca="1" si="10"/>
        <v>#DIV/0!</v>
      </c>
      <c r="AB39" s="161" t="e">
        <f ca="1">AVERAGE(O39:Z39)</f>
        <v>#DIV/0!</v>
      </c>
      <c r="AE39" s="5"/>
    </row>
    <row r="40" spans="1:31" ht="14" customHeight="1" x14ac:dyDescent="0.2">
      <c r="A40" s="77"/>
      <c r="B40" s="78"/>
      <c r="C40" s="78"/>
      <c r="D40" s="159" t="s">
        <v>78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160" t="e">
        <f t="shared" ref="O40:AA40" ca="1" si="11">O38/O6</f>
        <v>#DIV/0!</v>
      </c>
      <c r="P40" s="160" t="e">
        <f t="shared" ca="1" si="11"/>
        <v>#DIV/0!</v>
      </c>
      <c r="Q40" s="160" t="e">
        <f t="shared" ca="1" si="11"/>
        <v>#DIV/0!</v>
      </c>
      <c r="R40" s="160" t="e">
        <f t="shared" ca="1" si="11"/>
        <v>#DIV/0!</v>
      </c>
      <c r="S40" s="160" t="e">
        <f t="shared" ca="1" si="11"/>
        <v>#DIV/0!</v>
      </c>
      <c r="T40" s="160" t="e">
        <f t="shared" ca="1" si="11"/>
        <v>#DIV/0!</v>
      </c>
      <c r="U40" s="160" t="e">
        <f t="shared" ca="1" si="11"/>
        <v>#DIV/0!</v>
      </c>
      <c r="V40" s="160" t="e">
        <f t="shared" ca="1" si="11"/>
        <v>#DIV/0!</v>
      </c>
      <c r="W40" s="160" t="e">
        <f t="shared" ca="1" si="11"/>
        <v>#DIV/0!</v>
      </c>
      <c r="X40" s="160" t="e">
        <f t="shared" ca="1" si="11"/>
        <v>#DIV/0!</v>
      </c>
      <c r="Y40" s="160" t="e">
        <f t="shared" ca="1" si="11"/>
        <v>#DIV/0!</v>
      </c>
      <c r="Z40" s="160" t="e">
        <f t="shared" ca="1" si="11"/>
        <v>#DIV/0!</v>
      </c>
      <c r="AA40" s="160" t="e">
        <f t="shared" ca="1" si="11"/>
        <v>#DIV/0!</v>
      </c>
      <c r="AB40" s="161" t="e">
        <f ca="1">AVERAGE(O40:Z40)</f>
        <v>#DIV/0!</v>
      </c>
      <c r="AE40" s="5"/>
    </row>
    <row r="41" spans="1:31" ht="14" customHeight="1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55"/>
      <c r="AE41" s="5"/>
    </row>
    <row r="42" spans="1:31" ht="14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144" t="str">
        <f t="shared" ref="O42:Z42" si="12">O3</f>
        <v>October</v>
      </c>
      <c r="P42" s="144" t="str">
        <f t="shared" si="12"/>
        <v>November</v>
      </c>
      <c r="Q42" s="144" t="str">
        <f t="shared" si="12"/>
        <v>December</v>
      </c>
      <c r="R42" s="144" t="str">
        <f t="shared" si="12"/>
        <v>January</v>
      </c>
      <c r="S42" s="144" t="str">
        <f t="shared" si="12"/>
        <v>February</v>
      </c>
      <c r="T42" s="144" t="str">
        <f t="shared" si="12"/>
        <v>March</v>
      </c>
      <c r="U42" s="144" t="str">
        <f t="shared" si="12"/>
        <v>April</v>
      </c>
      <c r="V42" s="144" t="str">
        <f t="shared" si="12"/>
        <v>May</v>
      </c>
      <c r="W42" s="144" t="str">
        <f t="shared" si="12"/>
        <v>June</v>
      </c>
      <c r="X42" s="144" t="str">
        <f t="shared" si="12"/>
        <v>July</v>
      </c>
      <c r="Y42" s="144" t="str">
        <f t="shared" si="12"/>
        <v>August</v>
      </c>
      <c r="Z42" s="144" t="str">
        <f t="shared" si="12"/>
        <v>September</v>
      </c>
      <c r="AA42" s="156" t="s">
        <v>2</v>
      </c>
      <c r="AB42" s="155"/>
      <c r="AE42" s="5"/>
    </row>
    <row r="43" spans="1:31" ht="14" customHeight="1" x14ac:dyDescent="0.2">
      <c r="A43" s="77"/>
      <c r="B43" s="137" t="s">
        <v>81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87">
        <f t="shared" ref="O43:AA43" ca="1" si="13">O6-O38</f>
        <v>0</v>
      </c>
      <c r="P43" s="87">
        <f t="shared" ca="1" si="13"/>
        <v>0</v>
      </c>
      <c r="Q43" s="87">
        <f t="shared" ca="1" si="13"/>
        <v>0</v>
      </c>
      <c r="R43" s="87">
        <f t="shared" ca="1" si="13"/>
        <v>0</v>
      </c>
      <c r="S43" s="87">
        <f t="shared" ca="1" si="13"/>
        <v>0</v>
      </c>
      <c r="T43" s="87">
        <f t="shared" ca="1" si="13"/>
        <v>0</v>
      </c>
      <c r="U43" s="87">
        <f t="shared" ca="1" si="13"/>
        <v>0</v>
      </c>
      <c r="V43" s="87">
        <f t="shared" ca="1" si="13"/>
        <v>0</v>
      </c>
      <c r="W43" s="87">
        <f t="shared" ca="1" si="13"/>
        <v>0</v>
      </c>
      <c r="X43" s="87">
        <f t="shared" ca="1" si="13"/>
        <v>0</v>
      </c>
      <c r="Y43" s="87">
        <f t="shared" ca="1" si="13"/>
        <v>0</v>
      </c>
      <c r="Z43" s="87">
        <f t="shared" ca="1" si="13"/>
        <v>0</v>
      </c>
      <c r="AA43" s="87">
        <f t="shared" ca="1" si="13"/>
        <v>0</v>
      </c>
      <c r="AB43" s="157">
        <f ca="1">AVERAGE(O43:Z43)</f>
        <v>0</v>
      </c>
      <c r="AE43" s="5"/>
    </row>
    <row r="44" spans="1:31" ht="14" customHeight="1" x14ac:dyDescent="0.2">
      <c r="A44" s="77"/>
      <c r="B44" s="78"/>
      <c r="C44" s="159" t="s">
        <v>48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160" t="e">
        <f t="shared" ref="O44:AA44" ca="1" si="14">O43/O4</f>
        <v>#DIV/0!</v>
      </c>
      <c r="P44" s="160" t="e">
        <f t="shared" ca="1" si="14"/>
        <v>#DIV/0!</v>
      </c>
      <c r="Q44" s="160" t="e">
        <f t="shared" ca="1" si="14"/>
        <v>#DIV/0!</v>
      </c>
      <c r="R44" s="160" t="e">
        <f t="shared" ca="1" si="14"/>
        <v>#DIV/0!</v>
      </c>
      <c r="S44" s="160" t="e">
        <f t="shared" ca="1" si="14"/>
        <v>#DIV/0!</v>
      </c>
      <c r="T44" s="160" t="e">
        <f t="shared" ca="1" si="14"/>
        <v>#DIV/0!</v>
      </c>
      <c r="U44" s="160" t="e">
        <f t="shared" ca="1" si="14"/>
        <v>#DIV/0!</v>
      </c>
      <c r="V44" s="160" t="e">
        <f t="shared" ca="1" si="14"/>
        <v>#DIV/0!</v>
      </c>
      <c r="W44" s="160" t="e">
        <f t="shared" ca="1" si="14"/>
        <v>#DIV/0!</v>
      </c>
      <c r="X44" s="160" t="e">
        <f t="shared" ca="1" si="14"/>
        <v>#DIV/0!</v>
      </c>
      <c r="Y44" s="160" t="e">
        <f t="shared" ca="1" si="14"/>
        <v>#DIV/0!</v>
      </c>
      <c r="Z44" s="160" t="e">
        <f t="shared" ca="1" si="14"/>
        <v>#DIV/0!</v>
      </c>
      <c r="AA44" s="160" t="e">
        <f t="shared" ca="1" si="14"/>
        <v>#DIV/0!</v>
      </c>
      <c r="AB44" s="163" t="e">
        <f ca="1">AVERAGE(O44:Z44)</f>
        <v>#DIV/0!</v>
      </c>
    </row>
    <row r="45" spans="1:31" ht="14" customHeight="1" x14ac:dyDescent="0.2">
      <c r="A45" s="135"/>
      <c r="B45" s="81"/>
      <c r="C45" s="164" t="s">
        <v>78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165" t="e">
        <f t="shared" ref="O45:AA45" ca="1" si="15">O43/O6</f>
        <v>#DIV/0!</v>
      </c>
      <c r="P45" s="165" t="e">
        <f t="shared" ca="1" si="15"/>
        <v>#DIV/0!</v>
      </c>
      <c r="Q45" s="165" t="e">
        <f t="shared" ca="1" si="15"/>
        <v>#DIV/0!</v>
      </c>
      <c r="R45" s="165" t="e">
        <f t="shared" ca="1" si="15"/>
        <v>#DIV/0!</v>
      </c>
      <c r="S45" s="165" t="e">
        <f t="shared" ca="1" si="15"/>
        <v>#DIV/0!</v>
      </c>
      <c r="T45" s="165" t="e">
        <f t="shared" ca="1" si="15"/>
        <v>#DIV/0!</v>
      </c>
      <c r="U45" s="165" t="e">
        <f t="shared" ca="1" si="15"/>
        <v>#DIV/0!</v>
      </c>
      <c r="V45" s="165" t="e">
        <f t="shared" ca="1" si="15"/>
        <v>#DIV/0!</v>
      </c>
      <c r="W45" s="165" t="e">
        <f t="shared" ca="1" si="15"/>
        <v>#DIV/0!</v>
      </c>
      <c r="X45" s="165" t="e">
        <f t="shared" ca="1" si="15"/>
        <v>#DIV/0!</v>
      </c>
      <c r="Y45" s="165" t="e">
        <f t="shared" ca="1" si="15"/>
        <v>#DIV/0!</v>
      </c>
      <c r="Z45" s="165" t="e">
        <f t="shared" ca="1" si="15"/>
        <v>#DIV/0!</v>
      </c>
      <c r="AA45" s="165" t="e">
        <f t="shared" ca="1" si="15"/>
        <v>#DIV/0!</v>
      </c>
      <c r="AB45" s="166" t="e">
        <f ca="1">AVERAGE(O45:Z45)</f>
        <v>#DIV/0!</v>
      </c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F444-F50F-E544-825A-049E140599A2}">
  <sheetPr>
    <tabColor theme="8"/>
    <pageSetUpPr fitToPage="1"/>
  </sheetPr>
  <dimension ref="A1:AD26"/>
  <sheetViews>
    <sheetView showGridLines="0" zoomScale="113" zoomScaleNormal="200" workbookViewId="0">
      <pane xSplit="14" topLeftCell="O1" activePane="topRight" state="frozen"/>
      <selection activeCell="X4" sqref="X4"/>
      <selection pane="topRight" activeCell="O22" sqref="O22:Z22"/>
    </sheetView>
  </sheetViews>
  <sheetFormatPr baseColWidth="10" defaultColWidth="8.83203125" defaultRowHeight="14" customHeight="1" x14ac:dyDescent="0.2"/>
  <cols>
    <col min="1" max="14" width="2.6640625" style="3" customWidth="1"/>
    <col min="15" max="27" width="12.6640625" style="6" customWidth="1"/>
    <col min="28" max="29" width="8.83203125" style="3"/>
    <col min="30" max="30" width="10.1640625" style="3" bestFit="1" customWidth="1"/>
    <col min="31" max="31" width="9.5" style="3" bestFit="1" customWidth="1"/>
    <col min="32" max="16384" width="8.83203125" style="3"/>
  </cols>
  <sheetData>
    <row r="1" spans="1:30" ht="14" customHeight="1" x14ac:dyDescent="0.2">
      <c r="A1" s="75" t="s">
        <v>125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33"/>
    </row>
    <row r="2" spans="1:30" ht="14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09">
        <v>13</v>
      </c>
      <c r="P2" s="209">
        <v>14</v>
      </c>
      <c r="Q2" s="209">
        <v>15</v>
      </c>
      <c r="R2" s="209">
        <v>16</v>
      </c>
      <c r="S2" s="209">
        <v>17</v>
      </c>
      <c r="T2" s="209">
        <v>18</v>
      </c>
      <c r="U2" s="209">
        <v>19</v>
      </c>
      <c r="V2" s="209">
        <v>20</v>
      </c>
      <c r="W2" s="209">
        <v>21</v>
      </c>
      <c r="X2" s="209">
        <v>22</v>
      </c>
      <c r="Y2" s="209">
        <v>23</v>
      </c>
      <c r="Z2" s="209">
        <v>24</v>
      </c>
      <c r="AA2" s="167"/>
    </row>
    <row r="3" spans="1:30" ht="14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4" t="str">
        <f>'Sales COGS Y2'!K4</f>
        <v>October</v>
      </c>
      <c r="P3" s="144" t="str">
        <f>'Sales COGS Y2'!L4</f>
        <v>November</v>
      </c>
      <c r="Q3" s="144" t="str">
        <f>'Sales COGS Y2'!M4</f>
        <v>December</v>
      </c>
      <c r="R3" s="144" t="str">
        <f>'Sales COGS Y2'!N4</f>
        <v>January</v>
      </c>
      <c r="S3" s="144" t="str">
        <f>'Sales COGS Y2'!O4</f>
        <v>February</v>
      </c>
      <c r="T3" s="144" t="str">
        <f>'Sales COGS Y2'!P4</f>
        <v>March</v>
      </c>
      <c r="U3" s="144" t="str">
        <f>'Sales COGS Y2'!Q4</f>
        <v>April</v>
      </c>
      <c r="V3" s="144" t="str">
        <f>'Sales COGS Y2'!R4</f>
        <v>May</v>
      </c>
      <c r="W3" s="144" t="str">
        <f>'Sales COGS Y2'!S4</f>
        <v>June</v>
      </c>
      <c r="X3" s="144" t="str">
        <f>'Sales COGS Y2'!T4</f>
        <v>July</v>
      </c>
      <c r="Y3" s="144" t="str">
        <f>'Sales COGS Y2'!U4</f>
        <v>August</v>
      </c>
      <c r="Z3" s="144" t="str">
        <f>'Sales COGS Y2'!V4</f>
        <v>September</v>
      </c>
      <c r="AA3" s="168" t="s">
        <v>2</v>
      </c>
    </row>
    <row r="4" spans="1:30" ht="14" customHeight="1" x14ac:dyDescent="0.2">
      <c r="A4" s="77"/>
      <c r="B4" s="137" t="s">
        <v>75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87">
        <f ca="1">'CF Y1'!Z22</f>
        <v>0</v>
      </c>
      <c r="P4" s="87">
        <f ca="1">O22</f>
        <v>0</v>
      </c>
      <c r="Q4" s="87">
        <f t="shared" ref="Q4:Z4" ca="1" si="0">P22</f>
        <v>0</v>
      </c>
      <c r="R4" s="87">
        <f t="shared" ca="1" si="0"/>
        <v>0</v>
      </c>
      <c r="S4" s="87">
        <f t="shared" ca="1" si="0"/>
        <v>0</v>
      </c>
      <c r="T4" s="87">
        <f t="shared" ca="1" si="0"/>
        <v>0</v>
      </c>
      <c r="U4" s="87">
        <f t="shared" ca="1" si="0"/>
        <v>0</v>
      </c>
      <c r="V4" s="87">
        <f t="shared" ca="1" si="0"/>
        <v>0</v>
      </c>
      <c r="W4" s="87">
        <f t="shared" ca="1" si="0"/>
        <v>0</v>
      </c>
      <c r="X4" s="87">
        <f t="shared" ca="1" si="0"/>
        <v>0</v>
      </c>
      <c r="Y4" s="87">
        <f t="shared" ca="1" si="0"/>
        <v>0</v>
      </c>
      <c r="Z4" s="87">
        <f t="shared" ca="1" si="0"/>
        <v>0</v>
      </c>
      <c r="AA4" s="80"/>
    </row>
    <row r="5" spans="1:30" ht="14" customHeight="1" x14ac:dyDescent="0.2">
      <c r="A5" s="77"/>
      <c r="B5" s="13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0"/>
    </row>
    <row r="6" spans="1:30" ht="14" customHeight="1" x14ac:dyDescent="0.2">
      <c r="A6" s="77"/>
      <c r="B6" s="137" t="s">
        <v>206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0"/>
    </row>
    <row r="7" spans="1:30" ht="14" customHeight="1" x14ac:dyDescent="0.2">
      <c r="A7" s="77"/>
      <c r="B7" s="137"/>
      <c r="C7" s="78" t="s">
        <v>188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7">
        <f ca="1">'IS Y2'!O43</f>
        <v>0</v>
      </c>
      <c r="P7" s="87">
        <f ca="1">'IS Y2'!P43</f>
        <v>0</v>
      </c>
      <c r="Q7" s="87">
        <f ca="1">'IS Y2'!Q43</f>
        <v>0</v>
      </c>
      <c r="R7" s="87">
        <f ca="1">'IS Y2'!R43</f>
        <v>0</v>
      </c>
      <c r="S7" s="87">
        <f ca="1">'IS Y2'!S43</f>
        <v>0</v>
      </c>
      <c r="T7" s="87">
        <f ca="1">'IS Y2'!T43</f>
        <v>0</v>
      </c>
      <c r="U7" s="87">
        <f ca="1">'IS Y2'!U43</f>
        <v>0</v>
      </c>
      <c r="V7" s="87">
        <f ca="1">'IS Y2'!V43</f>
        <v>0</v>
      </c>
      <c r="W7" s="87">
        <f ca="1">'IS Y2'!W43</f>
        <v>0</v>
      </c>
      <c r="X7" s="87">
        <f ca="1">'IS Y2'!X43</f>
        <v>0</v>
      </c>
      <c r="Y7" s="87">
        <f ca="1">'IS Y2'!Y43</f>
        <v>0</v>
      </c>
      <c r="Z7" s="87">
        <f ca="1">'IS Y2'!Z43</f>
        <v>0</v>
      </c>
      <c r="AA7" s="80">
        <f ca="1">SUM(O7:Z7)</f>
        <v>0</v>
      </c>
    </row>
    <row r="8" spans="1:30" ht="14" customHeight="1" x14ac:dyDescent="0.2">
      <c r="A8" s="77"/>
      <c r="B8" s="137"/>
      <c r="C8" s="78" t="s">
        <v>201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0"/>
    </row>
    <row r="9" spans="1:30" ht="14" customHeight="1" x14ac:dyDescent="0.2">
      <c r="A9" s="77"/>
      <c r="B9" s="137"/>
      <c r="C9" s="78"/>
      <c r="D9" s="78" t="s">
        <v>73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87">
        <f>SUM('IS Y2'!O34:O36)</f>
        <v>0</v>
      </c>
      <c r="P9" s="87">
        <f>SUM('IS Y2'!P34:P36)</f>
        <v>0</v>
      </c>
      <c r="Q9" s="87">
        <f>SUM('IS Y2'!Q34:Q36)</f>
        <v>0</v>
      </c>
      <c r="R9" s="87">
        <f>SUM('IS Y2'!R34:R36)</f>
        <v>0</v>
      </c>
      <c r="S9" s="87">
        <f>SUM('IS Y2'!S34:S36)</f>
        <v>0</v>
      </c>
      <c r="T9" s="87">
        <f>SUM('IS Y2'!T34:T36)</f>
        <v>0</v>
      </c>
      <c r="U9" s="87">
        <f>SUM('IS Y2'!U34:U36)</f>
        <v>0</v>
      </c>
      <c r="V9" s="87">
        <f>SUM('IS Y2'!V34:V36)</f>
        <v>0</v>
      </c>
      <c r="W9" s="87">
        <f>SUM('IS Y2'!W34:W36)</f>
        <v>0</v>
      </c>
      <c r="X9" s="87">
        <f>SUM('IS Y2'!X34:X36)</f>
        <v>0</v>
      </c>
      <c r="Y9" s="87">
        <f>SUM('IS Y2'!Y34:Y36)</f>
        <v>0</v>
      </c>
      <c r="Z9" s="87">
        <f>SUM('IS Y2'!Z34:Z36)</f>
        <v>0</v>
      </c>
      <c r="AA9" s="80">
        <f>SUM(O9:Z9)</f>
        <v>0</v>
      </c>
    </row>
    <row r="10" spans="1:30" ht="14" customHeight="1" x14ac:dyDescent="0.2">
      <c r="A10" s="77"/>
      <c r="B10" s="137"/>
      <c r="C10" s="78"/>
      <c r="D10" s="78" t="s">
        <v>204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87">
        <v>0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0"/>
    </row>
    <row r="11" spans="1:30" ht="14" customHeight="1" x14ac:dyDescent="0.2">
      <c r="A11" s="77"/>
      <c r="B11" s="137"/>
      <c r="C11" s="78"/>
      <c r="D11" s="78" t="s">
        <v>205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87">
        <v>0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0"/>
    </row>
    <row r="12" spans="1:30" ht="14" customHeight="1" x14ac:dyDescent="0.2">
      <c r="A12" s="77"/>
      <c r="B12" s="137"/>
      <c r="C12" s="78" t="s">
        <v>202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0"/>
    </row>
    <row r="13" spans="1:30" ht="14" customHeight="1" x14ac:dyDescent="0.2">
      <c r="A13" s="77"/>
      <c r="B13" s="78"/>
      <c r="D13" s="78" t="s">
        <v>123</v>
      </c>
      <c r="E13" s="78"/>
      <c r="F13" s="137"/>
      <c r="G13" s="137"/>
      <c r="H13" s="137"/>
      <c r="I13" s="78"/>
      <c r="J13" s="169"/>
      <c r="K13" s="137"/>
      <c r="L13" s="137"/>
      <c r="M13" s="137"/>
      <c r="N13" s="137"/>
      <c r="O13" s="87">
        <f>-'2.0 Assumptions'!$O$5</f>
        <v>0</v>
      </c>
      <c r="P13" s="87">
        <f>-'2.0 Assumptions'!$O$5</f>
        <v>0</v>
      </c>
      <c r="Q13" s="87">
        <f>-'2.0 Assumptions'!$O$5</f>
        <v>0</v>
      </c>
      <c r="R13" s="87">
        <f>-'2.0 Assumptions'!$O$5</f>
        <v>0</v>
      </c>
      <c r="S13" s="87">
        <f>-'2.0 Assumptions'!$O$5</f>
        <v>0</v>
      </c>
      <c r="T13" s="87">
        <f>-'2.0 Assumptions'!$O$5</f>
        <v>0</v>
      </c>
      <c r="U13" s="87">
        <f>-'2.0 Assumptions'!$O$5</f>
        <v>0</v>
      </c>
      <c r="V13" s="87">
        <f>-'2.0 Assumptions'!$O$5</f>
        <v>0</v>
      </c>
      <c r="W13" s="87">
        <f>-'2.0 Assumptions'!$O$5</f>
        <v>0</v>
      </c>
      <c r="X13" s="87">
        <f>-'2.0 Assumptions'!$O$5</f>
        <v>0</v>
      </c>
      <c r="Y13" s="87">
        <f>-'2.0 Assumptions'!$O$5</f>
        <v>0</v>
      </c>
      <c r="Z13" s="87">
        <f>-'2.0 Assumptions'!$O$5</f>
        <v>0</v>
      </c>
      <c r="AA13" s="80">
        <f t="shared" ref="AA13:AA18" si="1">SUM(O13:Z13)</f>
        <v>0</v>
      </c>
      <c r="AD13" s="5"/>
    </row>
    <row r="14" spans="1:30" ht="14" customHeight="1" x14ac:dyDescent="0.2">
      <c r="A14" s="77"/>
      <c r="B14" s="78"/>
      <c r="D14" s="78" t="s">
        <v>219</v>
      </c>
      <c r="E14" s="78"/>
      <c r="F14" s="137"/>
      <c r="G14" s="137"/>
      <c r="H14" s="137"/>
      <c r="I14" s="78"/>
      <c r="J14" s="169"/>
      <c r="K14" s="137"/>
      <c r="L14" s="137"/>
      <c r="M14" s="137"/>
      <c r="N14" s="137"/>
      <c r="O14" s="87">
        <f ca="1">-OFFSET('LC - New Loan'!$F$8,'CF Y2'!O2,0)</f>
        <v>0</v>
      </c>
      <c r="P14" s="87">
        <f ca="1">-OFFSET('LC - New Loan'!$F$8,'CF Y2'!P2,0)</f>
        <v>0</v>
      </c>
      <c r="Q14" s="87">
        <f ca="1">-OFFSET('LC - New Loan'!$F$8,'CF Y2'!Q2,0)</f>
        <v>0</v>
      </c>
      <c r="R14" s="87">
        <f ca="1">-OFFSET('LC - New Loan'!$F$8,'CF Y2'!R2,0)</f>
        <v>0</v>
      </c>
      <c r="S14" s="87">
        <f ca="1">-OFFSET('LC - New Loan'!$F$8,'CF Y2'!S2,0)</f>
        <v>0</v>
      </c>
      <c r="T14" s="87">
        <f ca="1">-OFFSET('LC - New Loan'!$F$8,'CF Y2'!T2,0)</f>
        <v>0</v>
      </c>
      <c r="U14" s="87">
        <f ca="1">-OFFSET('LC - New Loan'!$F$8,'CF Y2'!U2,0)</f>
        <v>0</v>
      </c>
      <c r="V14" s="87">
        <f ca="1">-OFFSET('LC - New Loan'!$F$8,'CF Y2'!V2,0)</f>
        <v>0</v>
      </c>
      <c r="W14" s="87">
        <f ca="1">-OFFSET('LC - New Loan'!$F$8,'CF Y2'!W2,0)</f>
        <v>0</v>
      </c>
      <c r="X14" s="87">
        <f ca="1">-OFFSET('LC - New Loan'!$F$8,'CF Y2'!X2,0)</f>
        <v>0</v>
      </c>
      <c r="Y14" s="87">
        <f ca="1">-OFFSET('LC - New Loan'!$F$8,'CF Y2'!Y2,0)</f>
        <v>0</v>
      </c>
      <c r="Z14" s="87">
        <f>-'2.0 Assumptions'!$O$5</f>
        <v>0</v>
      </c>
      <c r="AA14" s="80">
        <f t="shared" ca="1" si="1"/>
        <v>0</v>
      </c>
      <c r="AD14" s="5"/>
    </row>
    <row r="15" spans="1:30" ht="14" customHeight="1" x14ac:dyDescent="0.2">
      <c r="A15" s="77"/>
      <c r="B15" s="78"/>
      <c r="D15" s="78" t="s">
        <v>146</v>
      </c>
      <c r="E15" s="78"/>
      <c r="F15" s="137"/>
      <c r="G15" s="137"/>
      <c r="H15" s="137"/>
      <c r="I15" s="78"/>
      <c r="J15" s="169"/>
      <c r="K15" s="137"/>
      <c r="L15" s="137"/>
      <c r="M15" s="137"/>
      <c r="N15" s="137"/>
      <c r="O15" s="87">
        <f ca="1">-OFFSET('LC - Loan 1'!$F$8,'CF Y2'!O2,0)</f>
        <v>0</v>
      </c>
      <c r="P15" s="87">
        <f ca="1">-OFFSET('LC - Loan 1'!$F$8,'CF Y2'!P2,0)</f>
        <v>0</v>
      </c>
      <c r="Q15" s="87">
        <f ca="1">OFFSET('LC - Loan 1'!$F$8,'CF Y2'!Q2,0)</f>
        <v>0</v>
      </c>
      <c r="R15" s="87">
        <f ca="1">OFFSET('LC - Loan 1'!$F$8,'CF Y2'!R2,0)</f>
        <v>0</v>
      </c>
      <c r="S15" s="87">
        <f ca="1">OFFSET('LC - Loan 1'!$F$8,'CF Y2'!S2,0)</f>
        <v>0</v>
      </c>
      <c r="T15" s="87">
        <f ca="1">OFFSET('LC - Loan 1'!$F$8,'CF Y2'!T2,0)</f>
        <v>0</v>
      </c>
      <c r="U15" s="87">
        <f ca="1">OFFSET('LC - Loan 1'!$F$8,'CF Y2'!U2,0)</f>
        <v>0</v>
      </c>
      <c r="V15" s="87">
        <f ca="1">OFFSET('LC - Loan 1'!$F$8,'CF Y2'!V2,0)</f>
        <v>0</v>
      </c>
      <c r="W15" s="87">
        <f ca="1">OFFSET('LC - Loan 1'!$F$8,'CF Y2'!W2,0)</f>
        <v>0</v>
      </c>
      <c r="X15" s="87">
        <f ca="1">OFFSET('LC - Loan 1'!$F$8,'CF Y2'!X2,0)</f>
        <v>0</v>
      </c>
      <c r="Y15" s="87">
        <f ca="1">OFFSET('LC - Loan 1'!$F$8,'CF Y2'!Y2,0)</f>
        <v>0</v>
      </c>
      <c r="Z15" s="87">
        <f ca="1">OFFSET('LC - Loan 1'!$F$8,'CF Y2'!Z2,0)</f>
        <v>0</v>
      </c>
      <c r="AA15" s="80">
        <f t="shared" ca="1" si="1"/>
        <v>0</v>
      </c>
      <c r="AD15" s="5"/>
    </row>
    <row r="16" spans="1:30" ht="14" customHeight="1" x14ac:dyDescent="0.2">
      <c r="A16" s="77"/>
      <c r="B16" s="78"/>
      <c r="D16" s="78" t="s">
        <v>147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87">
        <f ca="1">-OFFSET('LC - Loan 2'!$F$8,'CF Y2'!O2,0)</f>
        <v>0</v>
      </c>
      <c r="P16" s="87">
        <f ca="1">-OFFSET('LC - Loan 2'!$F$8,'CF Y2'!P2,0)</f>
        <v>0</v>
      </c>
      <c r="Q16" s="87">
        <f ca="1">OFFSET('LC - Loan 2'!$F$8,'CF Y2'!Q2,0)</f>
        <v>0</v>
      </c>
      <c r="R16" s="87">
        <f ca="1">OFFSET('LC - Loan 2'!$F$8,'CF Y2'!R2,0)</f>
        <v>0</v>
      </c>
      <c r="S16" s="87">
        <f ca="1">OFFSET('LC - Loan 2'!$F$8,'CF Y2'!S2,0)</f>
        <v>0</v>
      </c>
      <c r="T16" s="87">
        <f ca="1">OFFSET('LC - Loan 2'!$F$8,'CF Y2'!T2,0)</f>
        <v>0</v>
      </c>
      <c r="U16" s="87">
        <f ca="1">OFFSET('LC - Loan 2'!$F$8,'CF Y2'!U2,0)</f>
        <v>0</v>
      </c>
      <c r="V16" s="87">
        <f ca="1">OFFSET('LC - Loan 2'!$F$8,'CF Y2'!V2,0)</f>
        <v>0</v>
      </c>
      <c r="W16" s="87">
        <f ca="1">OFFSET('LC - Loan 2'!$F$8,'CF Y2'!W2,0)</f>
        <v>0</v>
      </c>
      <c r="X16" s="87">
        <f ca="1">OFFSET('LC - Loan 2'!$F$8,'CF Y2'!X2,0)</f>
        <v>0</v>
      </c>
      <c r="Y16" s="87">
        <f ca="1">OFFSET('LC - Loan 2'!$F$8,'CF Y2'!Y2,0)</f>
        <v>0</v>
      </c>
      <c r="Z16" s="87">
        <f ca="1">OFFSET('LC - Loan 2'!$F$8,'CF Y2'!Z2,0)</f>
        <v>0</v>
      </c>
      <c r="AA16" s="80">
        <f t="shared" ca="1" si="1"/>
        <v>0</v>
      </c>
      <c r="AD16" s="5"/>
    </row>
    <row r="17" spans="1:30" ht="14" customHeight="1" x14ac:dyDescent="0.2">
      <c r="A17" s="77"/>
      <c r="B17" s="78"/>
      <c r="D17" s="78" t="s">
        <v>148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87">
        <f ca="1">-OFFSET('LC - Loan 3'!$F$9,'CF Y2'!O2,0)</f>
        <v>0</v>
      </c>
      <c r="P17" s="87">
        <f ca="1">-OFFSET('LC - Loan 3'!$F$9,'CF Y2'!P2,0)</f>
        <v>0</v>
      </c>
      <c r="Q17" s="87">
        <f ca="1">-OFFSET('LC - Loan 3'!$F$9,'CF Y2'!Q2,0)</f>
        <v>0</v>
      </c>
      <c r="R17" s="87">
        <f ca="1">-OFFSET('LC - Loan 3'!$F$9,'CF Y2'!R2,0)</f>
        <v>0</v>
      </c>
      <c r="S17" s="87">
        <f ca="1">-OFFSET('LC - Loan 3'!$F$9,'CF Y2'!S2,0)</f>
        <v>0</v>
      </c>
      <c r="T17" s="87">
        <f ca="1">-OFFSET('LC - Loan 3'!$F$9,'CF Y2'!T2,0)</f>
        <v>0</v>
      </c>
      <c r="U17" s="87">
        <f ca="1">-OFFSET('LC - Loan 3'!$F$9,'CF Y2'!U2,0)</f>
        <v>0</v>
      </c>
      <c r="V17" s="87">
        <f ca="1">-OFFSET('LC - Loan 3'!$F$9,'CF Y2'!V2,0)</f>
        <v>0</v>
      </c>
      <c r="W17" s="87">
        <f ca="1">-OFFSET('LC - Loan 3'!$F$9,'CF Y2'!W2,0)</f>
        <v>0</v>
      </c>
      <c r="X17" s="87">
        <f ca="1">-OFFSET('LC - Loan 3'!$F$9,'CF Y2'!X2,0)</f>
        <v>0</v>
      </c>
      <c r="Y17" s="87">
        <f ca="1">-OFFSET('LC - Loan 3'!$F$9,'CF Y2'!Y2,0)</f>
        <v>0</v>
      </c>
      <c r="Z17" s="87">
        <f ca="1">-OFFSET('LC - Loan 3'!$F$9,'CF Y2'!Z2,0)</f>
        <v>0</v>
      </c>
      <c r="AA17" s="80">
        <f t="shared" ca="1" si="1"/>
        <v>0</v>
      </c>
      <c r="AD17" s="5"/>
    </row>
    <row r="18" spans="1:30" ht="14" customHeight="1" x14ac:dyDescent="0.2">
      <c r="A18" s="77"/>
      <c r="B18" s="78"/>
      <c r="D18" s="78" t="s">
        <v>119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87">
        <v>0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0">
        <f t="shared" si="1"/>
        <v>0</v>
      </c>
      <c r="AD18" s="5"/>
    </row>
    <row r="19" spans="1:30" ht="14" customHeight="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80"/>
      <c r="AD19" s="5"/>
    </row>
    <row r="20" spans="1:30" ht="14" customHeight="1" x14ac:dyDescent="0.2">
      <c r="A20" s="77"/>
      <c r="B20" s="137" t="s">
        <v>203</v>
      </c>
      <c r="D20" s="137"/>
      <c r="E20" s="137"/>
      <c r="F20" s="137"/>
      <c r="G20" s="137"/>
      <c r="H20" s="137"/>
      <c r="I20" s="137"/>
      <c r="J20" s="169"/>
      <c r="K20" s="137"/>
      <c r="L20" s="137"/>
      <c r="M20" s="137"/>
      <c r="N20" s="137"/>
      <c r="O20" s="140">
        <f ca="1">SUM(O7:O18)</f>
        <v>0</v>
      </c>
      <c r="P20" s="140">
        <f t="shared" ref="P20:Z20" ca="1" si="2">SUM(P7:P18)</f>
        <v>0</v>
      </c>
      <c r="Q20" s="140">
        <f t="shared" ca="1" si="2"/>
        <v>0</v>
      </c>
      <c r="R20" s="140">
        <f t="shared" ca="1" si="2"/>
        <v>0</v>
      </c>
      <c r="S20" s="140">
        <f t="shared" ca="1" si="2"/>
        <v>0</v>
      </c>
      <c r="T20" s="140">
        <f t="shared" ca="1" si="2"/>
        <v>0</v>
      </c>
      <c r="U20" s="140">
        <f t="shared" ca="1" si="2"/>
        <v>0</v>
      </c>
      <c r="V20" s="140">
        <f t="shared" ca="1" si="2"/>
        <v>0</v>
      </c>
      <c r="W20" s="140">
        <f t="shared" ca="1" si="2"/>
        <v>0</v>
      </c>
      <c r="X20" s="140">
        <f t="shared" ca="1" si="2"/>
        <v>0</v>
      </c>
      <c r="Y20" s="140">
        <f t="shared" ca="1" si="2"/>
        <v>0</v>
      </c>
      <c r="Z20" s="140">
        <f t="shared" ca="1" si="2"/>
        <v>0</v>
      </c>
      <c r="AA20" s="170">
        <f ca="1">SUM(O20:Z20)</f>
        <v>0</v>
      </c>
      <c r="AD20" s="5"/>
    </row>
    <row r="21" spans="1:30" ht="14" customHeight="1" x14ac:dyDescent="0.2">
      <c r="A21" s="77"/>
      <c r="B21" s="137"/>
      <c r="C21" s="78"/>
      <c r="D21" s="78"/>
      <c r="E21" s="78"/>
      <c r="F21" s="78"/>
      <c r="G21" s="78"/>
      <c r="H21" s="78"/>
      <c r="I21" s="78"/>
      <c r="J21" s="169"/>
      <c r="K21" s="78"/>
      <c r="L21" s="78"/>
      <c r="M21" s="78"/>
      <c r="N21" s="78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0"/>
      <c r="AD21" s="5"/>
    </row>
    <row r="22" spans="1:30" ht="14" customHeight="1" x14ac:dyDescent="0.2">
      <c r="A22" s="135"/>
      <c r="B22" s="171" t="s">
        <v>76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41">
        <f ca="1">O4+O20</f>
        <v>0</v>
      </c>
      <c r="P22" s="141">
        <f t="shared" ref="P22:Z22" ca="1" si="3">P4+P20</f>
        <v>0</v>
      </c>
      <c r="Q22" s="141">
        <f t="shared" ca="1" si="3"/>
        <v>0</v>
      </c>
      <c r="R22" s="141">
        <f t="shared" ca="1" si="3"/>
        <v>0</v>
      </c>
      <c r="S22" s="141">
        <f t="shared" ca="1" si="3"/>
        <v>0</v>
      </c>
      <c r="T22" s="141">
        <f t="shared" ca="1" si="3"/>
        <v>0</v>
      </c>
      <c r="U22" s="141">
        <f t="shared" ca="1" si="3"/>
        <v>0</v>
      </c>
      <c r="V22" s="141">
        <f t="shared" ca="1" si="3"/>
        <v>0</v>
      </c>
      <c r="W22" s="141">
        <f t="shared" ca="1" si="3"/>
        <v>0</v>
      </c>
      <c r="X22" s="141">
        <f t="shared" ca="1" si="3"/>
        <v>0</v>
      </c>
      <c r="Y22" s="141">
        <f t="shared" ca="1" si="3"/>
        <v>0</v>
      </c>
      <c r="Z22" s="141">
        <f t="shared" ca="1" si="3"/>
        <v>0</v>
      </c>
      <c r="AA22" s="136"/>
      <c r="AD22" s="5"/>
    </row>
    <row r="26" spans="1:30" ht="14" customHeight="1" x14ac:dyDescent="0.2">
      <c r="D26" s="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54D9-E69A-5441-B01A-B1031136BBA1}">
  <sheetPr>
    <tabColor theme="8"/>
    <pageSetUpPr fitToPage="1"/>
  </sheetPr>
  <dimension ref="A1:L29"/>
  <sheetViews>
    <sheetView showGridLines="0" zoomScale="130" zoomScaleNormal="130" workbookViewId="0">
      <selection activeCell="L4" sqref="L4"/>
    </sheetView>
  </sheetViews>
  <sheetFormatPr baseColWidth="10" defaultColWidth="8.83203125" defaultRowHeight="14" customHeight="1" x14ac:dyDescent="0.2"/>
  <cols>
    <col min="1" max="10" width="2.6640625" style="2" customWidth="1"/>
    <col min="11" max="11" width="9.6640625" style="2" customWidth="1"/>
    <col min="12" max="12" width="12.83203125" style="1" customWidth="1"/>
    <col min="13" max="235" width="8.83203125" style="2"/>
    <col min="236" max="240" width="2.6640625" style="2" customWidth="1"/>
    <col min="241" max="491" width="8.83203125" style="2"/>
    <col min="492" max="496" width="2.6640625" style="2" customWidth="1"/>
    <col min="497" max="747" width="8.83203125" style="2"/>
    <col min="748" max="752" width="2.6640625" style="2" customWidth="1"/>
    <col min="753" max="1003" width="8.83203125" style="2"/>
    <col min="1004" max="1008" width="2.6640625" style="2" customWidth="1"/>
    <col min="1009" max="1259" width="8.83203125" style="2"/>
    <col min="1260" max="1264" width="2.6640625" style="2" customWidth="1"/>
    <col min="1265" max="1515" width="8.83203125" style="2"/>
    <col min="1516" max="1520" width="2.6640625" style="2" customWidth="1"/>
    <col min="1521" max="1771" width="8.83203125" style="2"/>
    <col min="1772" max="1776" width="2.6640625" style="2" customWidth="1"/>
    <col min="1777" max="2027" width="8.83203125" style="2"/>
    <col min="2028" max="2032" width="2.6640625" style="2" customWidth="1"/>
    <col min="2033" max="2283" width="8.83203125" style="2"/>
    <col min="2284" max="2288" width="2.6640625" style="2" customWidth="1"/>
    <col min="2289" max="2539" width="8.83203125" style="2"/>
    <col min="2540" max="2544" width="2.6640625" style="2" customWidth="1"/>
    <col min="2545" max="2795" width="8.83203125" style="2"/>
    <col min="2796" max="2800" width="2.6640625" style="2" customWidth="1"/>
    <col min="2801" max="3051" width="8.83203125" style="2"/>
    <col min="3052" max="3056" width="2.6640625" style="2" customWidth="1"/>
    <col min="3057" max="3307" width="8.83203125" style="2"/>
    <col min="3308" max="3312" width="2.6640625" style="2" customWidth="1"/>
    <col min="3313" max="3563" width="8.83203125" style="2"/>
    <col min="3564" max="3568" width="2.6640625" style="2" customWidth="1"/>
    <col min="3569" max="3819" width="8.83203125" style="2"/>
    <col min="3820" max="3824" width="2.6640625" style="2" customWidth="1"/>
    <col min="3825" max="4075" width="8.83203125" style="2"/>
    <col min="4076" max="4080" width="2.6640625" style="2" customWidth="1"/>
    <col min="4081" max="4331" width="8.83203125" style="2"/>
    <col min="4332" max="4336" width="2.6640625" style="2" customWidth="1"/>
    <col min="4337" max="4587" width="8.83203125" style="2"/>
    <col min="4588" max="4592" width="2.6640625" style="2" customWidth="1"/>
    <col min="4593" max="4843" width="8.83203125" style="2"/>
    <col min="4844" max="4848" width="2.6640625" style="2" customWidth="1"/>
    <col min="4849" max="5099" width="8.83203125" style="2"/>
    <col min="5100" max="5104" width="2.6640625" style="2" customWidth="1"/>
    <col min="5105" max="5355" width="8.83203125" style="2"/>
    <col min="5356" max="5360" width="2.6640625" style="2" customWidth="1"/>
    <col min="5361" max="5611" width="8.83203125" style="2"/>
    <col min="5612" max="5616" width="2.6640625" style="2" customWidth="1"/>
    <col min="5617" max="5867" width="8.83203125" style="2"/>
    <col min="5868" max="5872" width="2.6640625" style="2" customWidth="1"/>
    <col min="5873" max="6123" width="8.83203125" style="2"/>
    <col min="6124" max="6128" width="2.6640625" style="2" customWidth="1"/>
    <col min="6129" max="6379" width="8.83203125" style="2"/>
    <col min="6380" max="6384" width="2.6640625" style="2" customWidth="1"/>
    <col min="6385" max="6635" width="8.83203125" style="2"/>
    <col min="6636" max="6640" width="2.6640625" style="2" customWidth="1"/>
    <col min="6641" max="6891" width="8.83203125" style="2"/>
    <col min="6892" max="6896" width="2.6640625" style="2" customWidth="1"/>
    <col min="6897" max="7147" width="8.83203125" style="2"/>
    <col min="7148" max="7152" width="2.6640625" style="2" customWidth="1"/>
    <col min="7153" max="7403" width="8.83203125" style="2"/>
    <col min="7404" max="7408" width="2.6640625" style="2" customWidth="1"/>
    <col min="7409" max="7659" width="8.83203125" style="2"/>
    <col min="7660" max="7664" width="2.6640625" style="2" customWidth="1"/>
    <col min="7665" max="7915" width="8.83203125" style="2"/>
    <col min="7916" max="7920" width="2.6640625" style="2" customWidth="1"/>
    <col min="7921" max="8171" width="8.83203125" style="2"/>
    <col min="8172" max="8176" width="2.6640625" style="2" customWidth="1"/>
    <col min="8177" max="8427" width="8.83203125" style="2"/>
    <col min="8428" max="8432" width="2.6640625" style="2" customWidth="1"/>
    <col min="8433" max="8683" width="8.83203125" style="2"/>
    <col min="8684" max="8688" width="2.6640625" style="2" customWidth="1"/>
    <col min="8689" max="8939" width="8.83203125" style="2"/>
    <col min="8940" max="8944" width="2.6640625" style="2" customWidth="1"/>
    <col min="8945" max="9195" width="8.83203125" style="2"/>
    <col min="9196" max="9200" width="2.6640625" style="2" customWidth="1"/>
    <col min="9201" max="9451" width="8.83203125" style="2"/>
    <col min="9452" max="9456" width="2.6640625" style="2" customWidth="1"/>
    <col min="9457" max="9707" width="8.83203125" style="2"/>
    <col min="9708" max="9712" width="2.6640625" style="2" customWidth="1"/>
    <col min="9713" max="9963" width="8.83203125" style="2"/>
    <col min="9964" max="9968" width="2.6640625" style="2" customWidth="1"/>
    <col min="9969" max="10219" width="8.83203125" style="2"/>
    <col min="10220" max="10224" width="2.6640625" style="2" customWidth="1"/>
    <col min="10225" max="10475" width="8.83203125" style="2"/>
    <col min="10476" max="10480" width="2.6640625" style="2" customWidth="1"/>
    <col min="10481" max="10731" width="8.83203125" style="2"/>
    <col min="10732" max="10736" width="2.6640625" style="2" customWidth="1"/>
    <col min="10737" max="10987" width="8.83203125" style="2"/>
    <col min="10988" max="10992" width="2.6640625" style="2" customWidth="1"/>
    <col min="10993" max="11243" width="8.83203125" style="2"/>
    <col min="11244" max="11248" width="2.6640625" style="2" customWidth="1"/>
    <col min="11249" max="11499" width="8.83203125" style="2"/>
    <col min="11500" max="11504" width="2.6640625" style="2" customWidth="1"/>
    <col min="11505" max="11755" width="8.83203125" style="2"/>
    <col min="11756" max="11760" width="2.6640625" style="2" customWidth="1"/>
    <col min="11761" max="12011" width="8.83203125" style="2"/>
    <col min="12012" max="12016" width="2.6640625" style="2" customWidth="1"/>
    <col min="12017" max="12267" width="8.83203125" style="2"/>
    <col min="12268" max="12272" width="2.6640625" style="2" customWidth="1"/>
    <col min="12273" max="12523" width="8.83203125" style="2"/>
    <col min="12524" max="12528" width="2.6640625" style="2" customWidth="1"/>
    <col min="12529" max="12779" width="8.83203125" style="2"/>
    <col min="12780" max="12784" width="2.6640625" style="2" customWidth="1"/>
    <col min="12785" max="13035" width="8.83203125" style="2"/>
    <col min="13036" max="13040" width="2.6640625" style="2" customWidth="1"/>
    <col min="13041" max="13291" width="8.83203125" style="2"/>
    <col min="13292" max="13296" width="2.6640625" style="2" customWidth="1"/>
    <col min="13297" max="13547" width="8.83203125" style="2"/>
    <col min="13548" max="13552" width="2.6640625" style="2" customWidth="1"/>
    <col min="13553" max="13803" width="8.83203125" style="2"/>
    <col min="13804" max="13808" width="2.6640625" style="2" customWidth="1"/>
    <col min="13809" max="14059" width="8.83203125" style="2"/>
    <col min="14060" max="14064" width="2.6640625" style="2" customWidth="1"/>
    <col min="14065" max="14315" width="8.83203125" style="2"/>
    <col min="14316" max="14320" width="2.6640625" style="2" customWidth="1"/>
    <col min="14321" max="14571" width="8.83203125" style="2"/>
    <col min="14572" max="14576" width="2.6640625" style="2" customWidth="1"/>
    <col min="14577" max="14827" width="8.83203125" style="2"/>
    <col min="14828" max="14832" width="2.6640625" style="2" customWidth="1"/>
    <col min="14833" max="15083" width="8.83203125" style="2"/>
    <col min="15084" max="15088" width="2.6640625" style="2" customWidth="1"/>
    <col min="15089" max="15339" width="8.83203125" style="2"/>
    <col min="15340" max="15344" width="2.6640625" style="2" customWidth="1"/>
    <col min="15345" max="15595" width="8.83203125" style="2"/>
    <col min="15596" max="15600" width="2.6640625" style="2" customWidth="1"/>
    <col min="15601" max="15851" width="8.83203125" style="2"/>
    <col min="15852" max="15856" width="2.6640625" style="2" customWidth="1"/>
    <col min="15857" max="16107" width="8.83203125" style="2"/>
    <col min="16108" max="16112" width="2.6640625" style="2" customWidth="1"/>
    <col min="16113" max="16384" width="8.83203125" style="2"/>
  </cols>
  <sheetData>
    <row r="1" spans="1:12" ht="14" customHeight="1" x14ac:dyDescent="0.2">
      <c r="A1" s="75" t="s">
        <v>212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4" customHeight="1" x14ac:dyDescent="0.2">
      <c r="A2" s="83" t="s">
        <v>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4" customHeight="1" x14ac:dyDescent="0.2">
      <c r="A3" s="116" t="s">
        <v>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ht="14" customHeight="1" x14ac:dyDescent="0.2">
      <c r="A4" s="119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>
        <f ca="1">'CF Y2'!Z22</f>
        <v>0</v>
      </c>
    </row>
    <row r="5" spans="1:12" ht="14" customHeight="1" x14ac:dyDescent="0.2">
      <c r="A5" s="122" t="s">
        <v>15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>
        <f ca="1">SUM(L4:L4)</f>
        <v>0</v>
      </c>
    </row>
    <row r="6" spans="1:12" ht="14" customHeight="1" x14ac:dyDescent="0.2">
      <c r="A6" s="116" t="s">
        <v>46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1:12" ht="14" customHeight="1" x14ac:dyDescent="0.2">
      <c r="A7" s="119" t="s">
        <v>121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1">
        <f>'4.0 Opening BS'!L7</f>
        <v>0</v>
      </c>
    </row>
    <row r="8" spans="1:12" ht="14" customHeight="1" x14ac:dyDescent="0.2">
      <c r="A8" s="119" t="s">
        <v>33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>
        <f>'4.0 Opening BS'!L8</f>
        <v>0</v>
      </c>
    </row>
    <row r="9" spans="1:12" ht="14" customHeight="1" x14ac:dyDescent="0.2">
      <c r="A9" s="119" t="s">
        <v>40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>
        <f>'3.0 Capital Budget'!O20</f>
        <v>0</v>
      </c>
    </row>
    <row r="10" spans="1:12" ht="14" customHeight="1" x14ac:dyDescent="0.2">
      <c r="A10" s="119" t="s">
        <v>10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>
        <f>'3.0 Capital Budget'!O29</f>
        <v>0</v>
      </c>
    </row>
    <row r="11" spans="1:12" ht="14" customHeight="1" x14ac:dyDescent="0.2">
      <c r="A11" s="119" t="s">
        <v>96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72">
        <f>SUM('IS Y2'!AA34:AA36)*-1</f>
        <v>0</v>
      </c>
    </row>
    <row r="12" spans="1:12" ht="14" customHeight="1" x14ac:dyDescent="0.2">
      <c r="A12" s="122" t="s">
        <v>16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4">
        <f>SUM(L7:L11)</f>
        <v>0</v>
      </c>
    </row>
    <row r="13" spans="1:12" ht="14" customHeight="1" x14ac:dyDescent="0.2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1:12" ht="14" customHeight="1" x14ac:dyDescent="0.2">
      <c r="A14" s="119" t="s">
        <v>208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>
        <f>'3.0 Capital Budget'!O35</f>
        <v>0</v>
      </c>
    </row>
    <row r="15" spans="1:12" ht="14" customHeight="1" x14ac:dyDescent="0.2">
      <c r="A15" s="122" t="s">
        <v>47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6">
        <f>SUM(L14)</f>
        <v>0</v>
      </c>
    </row>
    <row r="16" spans="1:12" ht="14" customHeight="1" x14ac:dyDescent="0.2">
      <c r="A16" s="102" t="s">
        <v>18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>
        <f ca="1">L5+L12-L11+L15</f>
        <v>0</v>
      </c>
    </row>
    <row r="17" spans="1:12" ht="14" customHeight="1" x14ac:dyDescent="0.2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1"/>
    </row>
    <row r="18" spans="1:12" ht="14" customHeight="1" x14ac:dyDescent="0.2">
      <c r="A18" s="83" t="s">
        <v>19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</row>
    <row r="19" spans="1:12" ht="14" customHeight="1" x14ac:dyDescent="0.2">
      <c r="A19" s="116" t="s">
        <v>20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</row>
    <row r="20" spans="1:12" ht="14" customHeight="1" x14ac:dyDescent="0.2">
      <c r="A20" s="119" t="s">
        <v>122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1">
        <f>'4.0 Opening BS'!L19</f>
        <v>0</v>
      </c>
    </row>
    <row r="21" spans="1:12" ht="14" customHeight="1" x14ac:dyDescent="0.2">
      <c r="A21" s="122" t="s">
        <v>21</v>
      </c>
      <c r="B21" s="123"/>
      <c r="C21" s="125"/>
      <c r="D21" s="125"/>
      <c r="E21" s="125"/>
      <c r="F21" s="125"/>
      <c r="G21" s="125"/>
      <c r="H21" s="125"/>
      <c r="I21" s="125"/>
      <c r="J21" s="125"/>
      <c r="K21" s="125"/>
      <c r="L21" s="126">
        <f>SUM(L20:L20)</f>
        <v>0</v>
      </c>
    </row>
    <row r="22" spans="1:12" ht="14" customHeight="1" x14ac:dyDescent="0.2">
      <c r="A22" s="116" t="s">
        <v>22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30"/>
    </row>
    <row r="23" spans="1:12" ht="14" customHeight="1" x14ac:dyDescent="0.2">
      <c r="A23" s="119" t="s">
        <v>22</v>
      </c>
      <c r="B23" s="131"/>
      <c r="C23" s="120"/>
      <c r="D23" s="120"/>
      <c r="E23" s="120"/>
      <c r="F23" s="120"/>
      <c r="G23" s="120"/>
      <c r="H23" s="120"/>
      <c r="I23" s="120"/>
      <c r="J23" s="120"/>
      <c r="K23" s="120"/>
      <c r="L23" s="121">
        <f>'LC - New Loan'!H32+'LC - Loan 1'!H32+'LC - Loan 2'!H32+'LC - Loan 3'!H32</f>
        <v>0</v>
      </c>
    </row>
    <row r="24" spans="1:12" ht="14" customHeight="1" x14ac:dyDescent="0.2">
      <c r="A24" s="122" t="s">
        <v>23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6">
        <f>SUM(L23)</f>
        <v>0</v>
      </c>
    </row>
    <row r="25" spans="1:12" ht="14" customHeight="1" x14ac:dyDescent="0.2">
      <c r="A25" s="116" t="s">
        <v>41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73"/>
    </row>
    <row r="26" spans="1:12" ht="14" customHeight="1" x14ac:dyDescent="0.2">
      <c r="A26" s="119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1">
        <f>'4.0 Opening BS'!L25</f>
        <v>0</v>
      </c>
    </row>
    <row r="27" spans="1:12" ht="14" customHeight="1" x14ac:dyDescent="0.2">
      <c r="A27" s="119" t="s">
        <v>95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1">
        <f ca="1">L16-(L21+L24+L26)</f>
        <v>0</v>
      </c>
    </row>
    <row r="28" spans="1:12" ht="14" customHeight="1" x14ac:dyDescent="0.2">
      <c r="A28" s="122" t="s">
        <v>42</v>
      </c>
      <c r="B28" s="123"/>
      <c r="C28" s="125"/>
      <c r="D28" s="125"/>
      <c r="E28" s="125"/>
      <c r="F28" s="125"/>
      <c r="G28" s="125"/>
      <c r="H28" s="125"/>
      <c r="I28" s="125"/>
      <c r="J28" s="125"/>
      <c r="K28" s="125"/>
      <c r="L28" s="126">
        <f ca="1">SUM(L26:L27)</f>
        <v>0</v>
      </c>
    </row>
    <row r="29" spans="1:12" ht="14" customHeight="1" x14ac:dyDescent="0.2">
      <c r="A29" s="108" t="s">
        <v>43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32">
        <f ca="1">L21+L24+L28</f>
        <v>0</v>
      </c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X39"/>
  <sheetViews>
    <sheetView showGridLines="0" zoomScaleNormal="100" workbookViewId="0">
      <selection activeCell="H16" sqref="H16"/>
    </sheetView>
  </sheetViews>
  <sheetFormatPr baseColWidth="10" defaultColWidth="9.1640625" defaultRowHeight="12" x14ac:dyDescent="0.15"/>
  <cols>
    <col min="1" max="7" width="2.6640625" style="25" customWidth="1"/>
    <col min="8" max="8" width="11.6640625" style="26" customWidth="1"/>
    <col min="9" max="9" width="11.6640625" style="27" customWidth="1"/>
    <col min="10" max="20" width="11.6640625" style="25" customWidth="1"/>
    <col min="21" max="22" width="9.1640625" style="25"/>
    <col min="23" max="23" width="11.5" style="25" bestFit="1" customWidth="1"/>
    <col min="24" max="16384" width="9.1640625" style="25"/>
  </cols>
  <sheetData>
    <row r="1" spans="1:24" x14ac:dyDescent="0.15">
      <c r="A1" s="31" t="s">
        <v>97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4" x14ac:dyDescent="0.15">
      <c r="A2" s="3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42"/>
    </row>
    <row r="3" spans="1:24" x14ac:dyDescent="0.15">
      <c r="A3" s="37" t="s">
        <v>82</v>
      </c>
      <c r="B3" s="38"/>
      <c r="C3" s="38"/>
      <c r="D3" s="38"/>
      <c r="E3" s="38"/>
      <c r="F3" s="38"/>
      <c r="G3" s="38"/>
      <c r="H3" s="74" t="str">
        <f>'Sales COGS Y1'!K4</f>
        <v>October</v>
      </c>
      <c r="I3" s="74" t="str">
        <f>'Sales COGS Y1'!L4</f>
        <v>November</v>
      </c>
      <c r="J3" s="74" t="str">
        <f>'Sales COGS Y1'!M4</f>
        <v>December</v>
      </c>
      <c r="K3" s="74" t="str">
        <f>'Sales COGS Y1'!N4</f>
        <v>January</v>
      </c>
      <c r="L3" s="74" t="str">
        <f>'Sales COGS Y1'!O4</f>
        <v>February</v>
      </c>
      <c r="M3" s="74" t="str">
        <f>'Sales COGS Y1'!P4</f>
        <v>March</v>
      </c>
      <c r="N3" s="74" t="str">
        <f>'Sales COGS Y1'!Q4</f>
        <v>April</v>
      </c>
      <c r="O3" s="74" t="str">
        <f>'Sales COGS Y1'!R4</f>
        <v>May</v>
      </c>
      <c r="P3" s="74" t="str">
        <f>'Sales COGS Y1'!S4</f>
        <v>June</v>
      </c>
      <c r="Q3" s="74" t="str">
        <f>'Sales COGS Y1'!T4</f>
        <v>July</v>
      </c>
      <c r="R3" s="74" t="str">
        <f>'Sales COGS Y1'!U4</f>
        <v>August</v>
      </c>
      <c r="S3" s="74" t="str">
        <f>'Sales COGS Y1'!V4</f>
        <v>September</v>
      </c>
      <c r="T3" s="39" t="s">
        <v>2</v>
      </c>
    </row>
    <row r="4" spans="1:24" x14ac:dyDescent="0.15">
      <c r="A4" s="18"/>
      <c r="B4" s="3"/>
      <c r="C4" s="3"/>
      <c r="D4" s="3"/>
      <c r="E4" s="3"/>
      <c r="F4" s="3"/>
      <c r="G4" s="3"/>
      <c r="H4" s="4"/>
      <c r="I4" s="29"/>
      <c r="J4" s="3"/>
      <c r="K4" s="3"/>
      <c r="L4" s="3"/>
      <c r="M4" s="3"/>
      <c r="N4" s="3"/>
      <c r="O4" s="3"/>
      <c r="P4" s="3"/>
      <c r="Q4" s="3"/>
      <c r="R4" s="3"/>
      <c r="S4" s="3"/>
      <c r="T4" s="24"/>
    </row>
    <row r="5" spans="1:24" x14ac:dyDescent="0.15">
      <c r="A5" s="18" t="s">
        <v>93</v>
      </c>
      <c r="B5" s="3"/>
      <c r="C5" s="3"/>
      <c r="D5" s="3"/>
      <c r="E5" s="3"/>
      <c r="F5" s="3"/>
      <c r="G5" s="3"/>
      <c r="H5" s="4">
        <f>'IS Y1'!O4</f>
        <v>0</v>
      </c>
      <c r="I5" s="4">
        <f>'IS Y1'!P4</f>
        <v>0</v>
      </c>
      <c r="J5" s="4">
        <f>'IS Y1'!Q4</f>
        <v>0</v>
      </c>
      <c r="K5" s="4">
        <f>'IS Y1'!R4</f>
        <v>0</v>
      </c>
      <c r="L5" s="4">
        <f>'IS Y1'!S4</f>
        <v>0</v>
      </c>
      <c r="M5" s="4">
        <f>'IS Y1'!T4</f>
        <v>0</v>
      </c>
      <c r="N5" s="4">
        <f>'IS Y1'!U4</f>
        <v>0</v>
      </c>
      <c r="O5" s="4">
        <f>'IS Y1'!V4</f>
        <v>0</v>
      </c>
      <c r="P5" s="4">
        <f>'IS Y1'!W4</f>
        <v>0</v>
      </c>
      <c r="Q5" s="4">
        <f>'IS Y1'!X4</f>
        <v>0</v>
      </c>
      <c r="R5" s="4">
        <f>'IS Y1'!Y4</f>
        <v>0</v>
      </c>
      <c r="S5" s="4">
        <f>'IS Y1'!Z4</f>
        <v>0</v>
      </c>
      <c r="T5" s="32">
        <f>SUM(H5:S5)</f>
        <v>0</v>
      </c>
      <c r="W5" s="26"/>
      <c r="X5" s="27"/>
    </row>
    <row r="6" spans="1:24" x14ac:dyDescent="0.15">
      <c r="A6" s="18"/>
      <c r="B6" s="3"/>
      <c r="C6" s="3"/>
      <c r="D6" s="3"/>
      <c r="E6" s="3"/>
      <c r="F6" s="3"/>
      <c r="G6" s="3"/>
      <c r="H6" s="4"/>
      <c r="I6" s="29"/>
      <c r="J6" s="3"/>
      <c r="K6" s="3"/>
      <c r="L6" s="3"/>
      <c r="M6" s="3"/>
      <c r="N6" s="3"/>
      <c r="O6" s="3"/>
      <c r="P6" s="3"/>
      <c r="Q6" s="3"/>
      <c r="R6" s="3"/>
      <c r="S6" s="3"/>
      <c r="T6" s="24"/>
      <c r="W6" s="26"/>
      <c r="X6" s="27"/>
    </row>
    <row r="7" spans="1:24" x14ac:dyDescent="0.15">
      <c r="A7" s="18" t="s">
        <v>86</v>
      </c>
      <c r="B7" s="3"/>
      <c r="C7" s="3"/>
      <c r="D7" s="3"/>
      <c r="E7" s="3"/>
      <c r="F7" s="3"/>
      <c r="G7" s="3"/>
      <c r="H7" s="4"/>
      <c r="I7" s="29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W7" s="26"/>
      <c r="X7" s="27"/>
    </row>
    <row r="8" spans="1:24" x14ac:dyDescent="0.15">
      <c r="A8" s="18"/>
      <c r="B8" s="3" t="s">
        <v>88</v>
      </c>
      <c r="C8" s="3"/>
      <c r="D8" s="3"/>
      <c r="E8" s="3"/>
      <c r="F8" s="3"/>
      <c r="G8" s="3"/>
      <c r="H8" s="4">
        <f>'IS Y1'!O5</f>
        <v>0</v>
      </c>
      <c r="I8" s="4">
        <f>'IS Y1'!P5</f>
        <v>0</v>
      </c>
      <c r="J8" s="4">
        <f>'IS Y1'!Q5</f>
        <v>0</v>
      </c>
      <c r="K8" s="4">
        <f>'IS Y1'!R5</f>
        <v>0</v>
      </c>
      <c r="L8" s="4">
        <f>'IS Y1'!S5</f>
        <v>0</v>
      </c>
      <c r="M8" s="4">
        <f>'IS Y1'!T5</f>
        <v>0</v>
      </c>
      <c r="N8" s="4">
        <f>'IS Y1'!U5</f>
        <v>0</v>
      </c>
      <c r="O8" s="4">
        <f>'IS Y1'!V5</f>
        <v>0</v>
      </c>
      <c r="P8" s="4">
        <f>'IS Y1'!W5</f>
        <v>0</v>
      </c>
      <c r="Q8" s="4">
        <f>'IS Y1'!X5</f>
        <v>0</v>
      </c>
      <c r="R8" s="4">
        <f>'IS Y1'!Y5</f>
        <v>0</v>
      </c>
      <c r="S8" s="4">
        <f>'IS Y1'!Z5</f>
        <v>0</v>
      </c>
      <c r="T8" s="32">
        <f>SUM(H8:S8)</f>
        <v>0</v>
      </c>
      <c r="W8" s="26"/>
      <c r="X8" s="27"/>
    </row>
    <row r="9" spans="1:24" x14ac:dyDescent="0.15">
      <c r="A9" s="18"/>
      <c r="B9" s="3" t="s">
        <v>89</v>
      </c>
      <c r="C9" s="3"/>
      <c r="D9" s="3"/>
      <c r="E9" s="3"/>
      <c r="F9" s="3"/>
      <c r="G9" s="3"/>
      <c r="H9" s="15">
        <f>SUM('IS Y1'!O10:O10)</f>
        <v>0</v>
      </c>
      <c r="I9" s="15">
        <f>SUM('IS Y1'!P10:P10)</f>
        <v>0</v>
      </c>
      <c r="J9" s="15">
        <f>SUM('IS Y1'!Q10:Q10)</f>
        <v>0</v>
      </c>
      <c r="K9" s="15">
        <f>SUM('IS Y1'!R10:R10)</f>
        <v>0</v>
      </c>
      <c r="L9" s="15">
        <f>SUM('IS Y1'!S10:S10)</f>
        <v>0</v>
      </c>
      <c r="M9" s="15">
        <f>SUM('IS Y1'!T10:T10)</f>
        <v>0</v>
      </c>
      <c r="N9" s="15">
        <f>SUM('IS Y1'!U10:U10)</f>
        <v>0</v>
      </c>
      <c r="O9" s="15">
        <f>SUM('IS Y1'!V10:V10)</f>
        <v>0</v>
      </c>
      <c r="P9" s="15">
        <f>SUM('IS Y1'!W10:W10)</f>
        <v>0</v>
      </c>
      <c r="Q9" s="15">
        <f>SUM('IS Y1'!X10:X10)</f>
        <v>0</v>
      </c>
      <c r="R9" s="15">
        <f>SUM('IS Y1'!Y10:Y10)</f>
        <v>0</v>
      </c>
      <c r="S9" s="15">
        <f>SUM('IS Y1'!Z10:Z10)</f>
        <v>0</v>
      </c>
      <c r="T9" s="34">
        <f>SUM(H9:S9)</f>
        <v>0</v>
      </c>
      <c r="W9" s="26"/>
      <c r="X9" s="27"/>
    </row>
    <row r="10" spans="1:24" x14ac:dyDescent="0.15">
      <c r="A10" s="18"/>
      <c r="B10" s="3"/>
      <c r="C10" s="3"/>
      <c r="D10" s="3"/>
      <c r="E10" s="3"/>
      <c r="F10" s="3"/>
      <c r="G10" s="3"/>
      <c r="H10" s="4">
        <f>SUM(H8:H9)</f>
        <v>0</v>
      </c>
      <c r="I10" s="4">
        <f t="shared" ref="I10:T10" si="0">SUM(I8:I9)</f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  <c r="T10" s="32">
        <f t="shared" si="0"/>
        <v>0</v>
      </c>
      <c r="W10" s="26"/>
      <c r="X10" s="27"/>
    </row>
    <row r="11" spans="1:24" x14ac:dyDescent="0.15">
      <c r="A11" s="18"/>
      <c r="B11" s="3"/>
      <c r="C11" s="3"/>
      <c r="D11" s="3"/>
      <c r="E11" s="3"/>
      <c r="F11" s="3"/>
      <c r="G11" s="3"/>
      <c r="H11" s="4"/>
      <c r="I11" s="29"/>
      <c r="J11" s="3"/>
      <c r="K11" s="3"/>
      <c r="L11" s="3"/>
      <c r="M11" s="3"/>
      <c r="N11" s="3"/>
      <c r="O11" s="3"/>
      <c r="P11" s="3"/>
      <c r="Q11" s="3"/>
      <c r="R11" s="3"/>
      <c r="S11" s="3"/>
      <c r="T11" s="24"/>
      <c r="W11" s="26"/>
      <c r="X11" s="26"/>
    </row>
    <row r="12" spans="1:24" x14ac:dyDescent="0.15">
      <c r="A12" s="18" t="s">
        <v>87</v>
      </c>
      <c r="B12" s="3"/>
      <c r="C12" s="3"/>
      <c r="D12" s="3"/>
      <c r="E12" s="3"/>
      <c r="F12" s="3"/>
      <c r="G12" s="3"/>
      <c r="H12" s="4">
        <f>H5-H10</f>
        <v>0</v>
      </c>
      <c r="I12" s="4">
        <f t="shared" ref="I12:S12" si="1">I5-I10</f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4">
        <f t="shared" si="1"/>
        <v>0</v>
      </c>
      <c r="R12" s="4">
        <f t="shared" si="1"/>
        <v>0</v>
      </c>
      <c r="S12" s="4">
        <f t="shared" si="1"/>
        <v>0</v>
      </c>
      <c r="T12" s="32">
        <f>SUM(H12:S12)</f>
        <v>0</v>
      </c>
      <c r="W12" s="26"/>
      <c r="X12" s="27"/>
    </row>
    <row r="13" spans="1:24" x14ac:dyDescent="0.15">
      <c r="A13" s="18"/>
      <c r="B13" s="3"/>
      <c r="C13" s="3"/>
      <c r="D13" s="3"/>
      <c r="E13" s="3"/>
      <c r="F13" s="3"/>
      <c r="G13" s="3"/>
      <c r="H13" s="4"/>
      <c r="I13" s="29"/>
      <c r="J13" s="3"/>
      <c r="K13" s="3"/>
      <c r="L13" s="3"/>
      <c r="M13" s="3"/>
      <c r="N13" s="3"/>
      <c r="O13" s="3"/>
      <c r="P13" s="3"/>
      <c r="Q13" s="3"/>
      <c r="R13" s="3"/>
      <c r="S13" s="3"/>
      <c r="T13" s="24"/>
      <c r="W13" s="26"/>
      <c r="X13" s="27"/>
    </row>
    <row r="14" spans="1:24" x14ac:dyDescent="0.15">
      <c r="A14" s="18" t="s">
        <v>90</v>
      </c>
      <c r="B14" s="3"/>
      <c r="C14" s="3"/>
      <c r="D14" s="3"/>
      <c r="E14" s="3"/>
      <c r="F14" s="3"/>
      <c r="G14" s="3"/>
      <c r="H14" s="4" t="e">
        <f ca="1">SUM('IS Y1'!O11:O36)+'IS Y1'!O31</f>
        <v>#DIV/0!</v>
      </c>
      <c r="I14" s="4" t="e">
        <f ca="1">SUM('IS Y1'!P11:P36)+'IS Y1'!P31</f>
        <v>#DIV/0!</v>
      </c>
      <c r="J14" s="4" t="e">
        <f ca="1">SUM('IS Y1'!Q11:Q36)+'IS Y1'!Q31</f>
        <v>#DIV/0!</v>
      </c>
      <c r="K14" s="4" t="e">
        <f ca="1">SUM('IS Y1'!R11:R36)+'IS Y1'!R31</f>
        <v>#DIV/0!</v>
      </c>
      <c r="L14" s="4" t="e">
        <f ca="1">SUM('IS Y1'!S11:S36)+'IS Y1'!S31</f>
        <v>#DIV/0!</v>
      </c>
      <c r="M14" s="4" t="e">
        <f ca="1">SUM('IS Y1'!T11:T36)+'IS Y1'!T31</f>
        <v>#DIV/0!</v>
      </c>
      <c r="N14" s="4" t="e">
        <f ca="1">SUM('IS Y1'!U11:U36)+'IS Y1'!U31</f>
        <v>#DIV/0!</v>
      </c>
      <c r="O14" s="4" t="e">
        <f ca="1">SUM('IS Y1'!V11:V36)+'IS Y1'!V31</f>
        <v>#DIV/0!</v>
      </c>
      <c r="P14" s="4" t="e">
        <f ca="1">SUM('IS Y1'!W11:W36)+'IS Y1'!W31</f>
        <v>#DIV/0!</v>
      </c>
      <c r="Q14" s="4" t="e">
        <f ca="1">SUM('IS Y1'!X11:X36)+'IS Y1'!X31</f>
        <v>#DIV/0!</v>
      </c>
      <c r="R14" s="4" t="e">
        <f ca="1">SUM('IS Y1'!Y11:Y36)+'IS Y1'!Y31</f>
        <v>#DIV/0!</v>
      </c>
      <c r="S14" s="4" t="e">
        <f ca="1">SUM('IS Y1'!Z11:Z36)+'IS Y1'!Z31</f>
        <v>#DIV/0!</v>
      </c>
      <c r="T14" s="32" t="e">
        <f ca="1">SUM(H14:S14)</f>
        <v>#DIV/0!</v>
      </c>
      <c r="W14" s="26"/>
      <c r="X14" s="27"/>
    </row>
    <row r="15" spans="1:24" x14ac:dyDescent="0.15">
      <c r="A15" s="18"/>
      <c r="B15" s="3"/>
      <c r="C15" s="3"/>
      <c r="D15" s="3"/>
      <c r="E15" s="3"/>
      <c r="F15" s="3"/>
      <c r="G15" s="3"/>
      <c r="H15" s="4"/>
      <c r="I15" s="29"/>
      <c r="J15" s="3"/>
      <c r="K15" s="3"/>
      <c r="L15" s="3"/>
      <c r="M15" s="3"/>
      <c r="N15" s="3"/>
      <c r="O15" s="3"/>
      <c r="P15" s="3"/>
      <c r="Q15" s="3"/>
      <c r="R15" s="3"/>
      <c r="S15" s="3"/>
      <c r="T15" s="24"/>
      <c r="W15" s="26"/>
      <c r="X15" s="27"/>
    </row>
    <row r="16" spans="1:24" x14ac:dyDescent="0.15">
      <c r="A16" s="18" t="s">
        <v>92</v>
      </c>
      <c r="B16" s="3"/>
      <c r="C16" s="3"/>
      <c r="D16" s="3"/>
      <c r="E16" s="3"/>
      <c r="F16" s="3"/>
      <c r="G16" s="3"/>
      <c r="H16" s="4" t="e">
        <f>AVERAGE(#REF!)</f>
        <v>#REF!</v>
      </c>
      <c r="I16" s="4" t="e">
        <f>AVERAGE(#REF!)</f>
        <v>#REF!</v>
      </c>
      <c r="J16" s="4" t="e">
        <f>AVERAGE(#REF!)</f>
        <v>#REF!</v>
      </c>
      <c r="K16" s="4" t="e">
        <f>AVERAGE(#REF!)</f>
        <v>#REF!</v>
      </c>
      <c r="L16" s="4" t="e">
        <f>AVERAGE(#REF!)</f>
        <v>#REF!</v>
      </c>
      <c r="M16" s="4" t="e">
        <f>AVERAGE(#REF!)</f>
        <v>#REF!</v>
      </c>
      <c r="N16" s="4" t="e">
        <f>AVERAGE(#REF!)</f>
        <v>#REF!</v>
      </c>
      <c r="O16" s="4" t="e">
        <f>AVERAGE(#REF!)</f>
        <v>#REF!</v>
      </c>
      <c r="P16" s="4" t="e">
        <f>AVERAGE(#REF!)</f>
        <v>#REF!</v>
      </c>
      <c r="Q16" s="4" t="e">
        <f>AVERAGE(#REF!)</f>
        <v>#REF!</v>
      </c>
      <c r="R16" s="4" t="e">
        <f>AVERAGE(#REF!)</f>
        <v>#REF!</v>
      </c>
      <c r="S16" s="4" t="e">
        <f>AVERAGE(#REF!)</f>
        <v>#REF!</v>
      </c>
      <c r="T16" s="32" t="e">
        <f>AVERAGE(#REF!)</f>
        <v>#REF!</v>
      </c>
      <c r="X16" s="27"/>
    </row>
    <row r="17" spans="1:24" x14ac:dyDescent="0.15">
      <c r="A17" s="18"/>
      <c r="B17" s="3"/>
      <c r="C17" s="3"/>
      <c r="D17" s="3"/>
      <c r="E17" s="3"/>
      <c r="F17" s="3"/>
      <c r="G17" s="3"/>
      <c r="H17" s="4"/>
      <c r="I17" s="29"/>
      <c r="J17" s="3"/>
      <c r="K17" s="3"/>
      <c r="L17" s="3"/>
      <c r="M17" s="3"/>
      <c r="N17" s="3"/>
      <c r="O17" s="3"/>
      <c r="P17" s="3"/>
      <c r="Q17" s="3"/>
      <c r="R17" s="3"/>
      <c r="S17" s="3"/>
      <c r="T17" s="24"/>
      <c r="W17" s="26"/>
      <c r="X17" s="27"/>
    </row>
    <row r="18" spans="1:24" x14ac:dyDescent="0.15">
      <c r="A18" s="18" t="s">
        <v>91</v>
      </c>
      <c r="B18" s="3"/>
      <c r="C18" s="3"/>
      <c r="D18" s="3"/>
      <c r="E18" s="3"/>
      <c r="F18" s="3"/>
      <c r="G18" s="3"/>
      <c r="H18" s="4"/>
      <c r="I18" s="29"/>
      <c r="J18" s="3"/>
      <c r="K18" s="3"/>
      <c r="L18" s="3"/>
      <c r="M18" s="3"/>
      <c r="N18" s="3"/>
      <c r="O18" s="3"/>
      <c r="P18" s="3"/>
      <c r="Q18" s="3"/>
      <c r="R18" s="3"/>
      <c r="S18" s="3"/>
      <c r="T18" s="24"/>
      <c r="W18" s="26"/>
      <c r="X18" s="27"/>
    </row>
    <row r="19" spans="1:24" x14ac:dyDescent="0.15">
      <c r="A19" s="18"/>
      <c r="B19" s="3" t="s">
        <v>93</v>
      </c>
      <c r="C19" s="3"/>
      <c r="D19" s="3"/>
      <c r="E19" s="3"/>
      <c r="F19" s="3"/>
      <c r="G19" s="3"/>
      <c r="H19" s="4" t="e">
        <f ca="1">H14/(H12/H5)</f>
        <v>#DIV/0!</v>
      </c>
      <c r="I19" s="4" t="e">
        <f t="shared" ref="I19:T19" ca="1" si="2">I14/(I12/I5)</f>
        <v>#DIV/0!</v>
      </c>
      <c r="J19" s="4" t="e">
        <f t="shared" ca="1" si="2"/>
        <v>#DIV/0!</v>
      </c>
      <c r="K19" s="4" t="e">
        <f t="shared" ca="1" si="2"/>
        <v>#DIV/0!</v>
      </c>
      <c r="L19" s="4" t="e">
        <f t="shared" ca="1" si="2"/>
        <v>#DIV/0!</v>
      </c>
      <c r="M19" s="4" t="e">
        <f t="shared" ca="1" si="2"/>
        <v>#DIV/0!</v>
      </c>
      <c r="N19" s="4" t="e">
        <f t="shared" ca="1" si="2"/>
        <v>#DIV/0!</v>
      </c>
      <c r="O19" s="4" t="e">
        <f t="shared" ca="1" si="2"/>
        <v>#DIV/0!</v>
      </c>
      <c r="P19" s="4" t="e">
        <f t="shared" ca="1" si="2"/>
        <v>#DIV/0!</v>
      </c>
      <c r="Q19" s="4" t="e">
        <f t="shared" ca="1" si="2"/>
        <v>#DIV/0!</v>
      </c>
      <c r="R19" s="4" t="e">
        <f t="shared" ca="1" si="2"/>
        <v>#DIV/0!</v>
      </c>
      <c r="S19" s="4" t="e">
        <f t="shared" ca="1" si="2"/>
        <v>#DIV/0!</v>
      </c>
      <c r="T19" s="32" t="e">
        <f t="shared" ca="1" si="2"/>
        <v>#DIV/0!</v>
      </c>
      <c r="W19" s="26"/>
      <c r="X19" s="27"/>
    </row>
    <row r="20" spans="1:24" x14ac:dyDescent="0.15">
      <c r="A20" s="18"/>
      <c r="B20" s="3" t="s">
        <v>94</v>
      </c>
      <c r="C20" s="3"/>
      <c r="D20" s="3"/>
      <c r="E20" s="3"/>
      <c r="F20" s="3"/>
      <c r="G20" s="3"/>
      <c r="H20" s="19" t="e">
        <f ca="1">H19/H16</f>
        <v>#DIV/0!</v>
      </c>
      <c r="I20" s="19" t="e">
        <f t="shared" ref="I20:T20" ca="1" si="3">I19/I16</f>
        <v>#DIV/0!</v>
      </c>
      <c r="J20" s="19" t="e">
        <f t="shared" ca="1" si="3"/>
        <v>#DIV/0!</v>
      </c>
      <c r="K20" s="19" t="e">
        <f t="shared" ca="1" si="3"/>
        <v>#DIV/0!</v>
      </c>
      <c r="L20" s="19" t="e">
        <f t="shared" ca="1" si="3"/>
        <v>#DIV/0!</v>
      </c>
      <c r="M20" s="19" t="e">
        <f t="shared" ca="1" si="3"/>
        <v>#DIV/0!</v>
      </c>
      <c r="N20" s="19" t="e">
        <f t="shared" ca="1" si="3"/>
        <v>#DIV/0!</v>
      </c>
      <c r="O20" s="19" t="e">
        <f t="shared" ca="1" si="3"/>
        <v>#DIV/0!</v>
      </c>
      <c r="P20" s="19" t="e">
        <f t="shared" ca="1" si="3"/>
        <v>#DIV/0!</v>
      </c>
      <c r="Q20" s="19" t="e">
        <f t="shared" ca="1" si="3"/>
        <v>#DIV/0!</v>
      </c>
      <c r="R20" s="19" t="e">
        <f t="shared" ca="1" si="3"/>
        <v>#DIV/0!</v>
      </c>
      <c r="S20" s="19" t="e">
        <f t="shared" ca="1" si="3"/>
        <v>#DIV/0!</v>
      </c>
      <c r="T20" s="20" t="e">
        <f t="shared" ca="1" si="3"/>
        <v>#DIV/0!</v>
      </c>
      <c r="W20" s="28"/>
      <c r="X20" s="27"/>
    </row>
    <row r="21" spans="1:24" x14ac:dyDescent="0.15">
      <c r="A21" s="18"/>
      <c r="B21" s="3"/>
      <c r="C21" s="3"/>
      <c r="D21" s="3"/>
      <c r="E21" s="3"/>
      <c r="F21" s="3"/>
      <c r="G21" s="3"/>
      <c r="H21" s="4"/>
      <c r="I21" s="29"/>
      <c r="J21" s="3"/>
      <c r="K21" s="3"/>
      <c r="L21" s="3"/>
      <c r="M21" s="3"/>
      <c r="N21" s="3"/>
      <c r="O21" s="3"/>
      <c r="P21" s="3"/>
      <c r="Q21" s="3"/>
      <c r="R21" s="3"/>
      <c r="S21" s="3"/>
      <c r="T21" s="24"/>
    </row>
    <row r="22" spans="1:24" x14ac:dyDescent="0.15">
      <c r="A22" s="37" t="s">
        <v>83</v>
      </c>
      <c r="B22" s="38"/>
      <c r="C22" s="38"/>
      <c r="D22" s="38"/>
      <c r="E22" s="38"/>
      <c r="F22" s="38"/>
      <c r="G22" s="38"/>
      <c r="H22" s="74" t="str">
        <f>H3</f>
        <v>October</v>
      </c>
      <c r="I22" s="74" t="str">
        <f t="shared" ref="I22:S22" si="4">I3</f>
        <v>November</v>
      </c>
      <c r="J22" s="74" t="str">
        <f t="shared" si="4"/>
        <v>December</v>
      </c>
      <c r="K22" s="74" t="str">
        <f t="shared" si="4"/>
        <v>January</v>
      </c>
      <c r="L22" s="74" t="str">
        <f t="shared" si="4"/>
        <v>February</v>
      </c>
      <c r="M22" s="74" t="str">
        <f t="shared" si="4"/>
        <v>March</v>
      </c>
      <c r="N22" s="74" t="str">
        <f t="shared" si="4"/>
        <v>April</v>
      </c>
      <c r="O22" s="74" t="str">
        <f t="shared" si="4"/>
        <v>May</v>
      </c>
      <c r="P22" s="74" t="str">
        <f t="shared" si="4"/>
        <v>June</v>
      </c>
      <c r="Q22" s="74" t="str">
        <f t="shared" si="4"/>
        <v>July</v>
      </c>
      <c r="R22" s="74" t="str">
        <f t="shared" si="4"/>
        <v>August</v>
      </c>
      <c r="S22" s="74" t="str">
        <f t="shared" si="4"/>
        <v>September</v>
      </c>
      <c r="T22" s="39" t="s">
        <v>2</v>
      </c>
    </row>
    <row r="23" spans="1:24" x14ac:dyDescent="0.15">
      <c r="A23" s="33"/>
      <c r="B23" s="16"/>
      <c r="C23" s="16"/>
      <c r="D23" s="16"/>
      <c r="E23" s="16"/>
      <c r="F23" s="16"/>
      <c r="G23" s="1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</row>
    <row r="24" spans="1:24" x14ac:dyDescent="0.15">
      <c r="A24" s="18" t="s">
        <v>93</v>
      </c>
      <c r="B24" s="3"/>
      <c r="C24" s="3"/>
      <c r="D24" s="3"/>
      <c r="E24" s="3"/>
      <c r="F24" s="3"/>
      <c r="G24" s="3"/>
      <c r="H24" s="4" t="e">
        <f>#REF!</f>
        <v>#REF!</v>
      </c>
      <c r="I24" s="4" t="e">
        <f>#REF!</f>
        <v>#REF!</v>
      </c>
      <c r="J24" s="4" t="e">
        <f>#REF!</f>
        <v>#REF!</v>
      </c>
      <c r="K24" s="4" t="e">
        <f>#REF!</f>
        <v>#REF!</v>
      </c>
      <c r="L24" s="4" t="e">
        <f>#REF!</f>
        <v>#REF!</v>
      </c>
      <c r="M24" s="4" t="e">
        <f>#REF!</f>
        <v>#REF!</v>
      </c>
      <c r="N24" s="4" t="e">
        <f>#REF!</f>
        <v>#REF!</v>
      </c>
      <c r="O24" s="4" t="e">
        <f>#REF!</f>
        <v>#REF!</v>
      </c>
      <c r="P24" s="4" t="e">
        <f>#REF!</f>
        <v>#REF!</v>
      </c>
      <c r="Q24" s="4" t="e">
        <f>#REF!</f>
        <v>#REF!</v>
      </c>
      <c r="R24" s="4" t="e">
        <f>#REF!</f>
        <v>#REF!</v>
      </c>
      <c r="S24" s="4" t="e">
        <f>#REF!</f>
        <v>#REF!</v>
      </c>
      <c r="T24" s="32" t="e">
        <f>SUM(H24:S24)</f>
        <v>#REF!</v>
      </c>
    </row>
    <row r="25" spans="1:24" x14ac:dyDescent="0.15">
      <c r="A25" s="18"/>
      <c r="B25" s="3"/>
      <c r="C25" s="3"/>
      <c r="D25" s="3"/>
      <c r="E25" s="3"/>
      <c r="F25" s="3"/>
      <c r="G25" s="3"/>
      <c r="H25" s="4"/>
      <c r="I25" s="29"/>
      <c r="J25" s="3"/>
      <c r="K25" s="3"/>
      <c r="L25" s="3"/>
      <c r="M25" s="3"/>
      <c r="N25" s="3"/>
      <c r="O25" s="3"/>
      <c r="P25" s="3"/>
      <c r="Q25" s="3"/>
      <c r="R25" s="3"/>
      <c r="S25" s="3"/>
      <c r="T25" s="24"/>
    </row>
    <row r="26" spans="1:24" x14ac:dyDescent="0.15">
      <c r="A26" s="18" t="s">
        <v>86</v>
      </c>
      <c r="B26" s="3"/>
      <c r="C26" s="3"/>
      <c r="D26" s="3"/>
      <c r="E26" s="3"/>
      <c r="F26" s="3"/>
      <c r="G26" s="3"/>
      <c r="H26" s="4"/>
      <c r="I26" s="29"/>
      <c r="J26" s="3"/>
      <c r="K26" s="3"/>
      <c r="L26" s="3"/>
      <c r="M26" s="3"/>
      <c r="N26" s="3"/>
      <c r="O26" s="3"/>
      <c r="P26" s="3"/>
      <c r="Q26" s="3"/>
      <c r="R26" s="3"/>
      <c r="S26" s="3"/>
      <c r="T26" s="24"/>
    </row>
    <row r="27" spans="1:24" x14ac:dyDescent="0.15">
      <c r="A27" s="18"/>
      <c r="B27" s="3" t="s">
        <v>88</v>
      </c>
      <c r="C27" s="3"/>
      <c r="D27" s="3"/>
      <c r="E27" s="3"/>
      <c r="F27" s="3"/>
      <c r="G27" s="3"/>
      <c r="H27" s="4" t="e">
        <f>#REF!</f>
        <v>#REF!</v>
      </c>
      <c r="I27" s="4" t="e">
        <f>#REF!</f>
        <v>#REF!</v>
      </c>
      <c r="J27" s="4" t="e">
        <f>#REF!</f>
        <v>#REF!</v>
      </c>
      <c r="K27" s="4" t="e">
        <f>#REF!</f>
        <v>#REF!</v>
      </c>
      <c r="L27" s="4" t="e">
        <f>#REF!</f>
        <v>#REF!</v>
      </c>
      <c r="M27" s="4" t="e">
        <f>#REF!</f>
        <v>#REF!</v>
      </c>
      <c r="N27" s="4" t="e">
        <f>#REF!</f>
        <v>#REF!</v>
      </c>
      <c r="O27" s="4" t="e">
        <f>#REF!</f>
        <v>#REF!</v>
      </c>
      <c r="P27" s="4" t="e">
        <f>#REF!</f>
        <v>#REF!</v>
      </c>
      <c r="Q27" s="4" t="e">
        <f>#REF!</f>
        <v>#REF!</v>
      </c>
      <c r="R27" s="4" t="e">
        <f>#REF!</f>
        <v>#REF!</v>
      </c>
      <c r="S27" s="4" t="e">
        <f>#REF!</f>
        <v>#REF!</v>
      </c>
      <c r="T27" s="32" t="e">
        <f>SUM(H27:S27)</f>
        <v>#REF!</v>
      </c>
    </row>
    <row r="28" spans="1:24" x14ac:dyDescent="0.15">
      <c r="A28" s="18"/>
      <c r="B28" s="3" t="s">
        <v>89</v>
      </c>
      <c r="C28" s="3"/>
      <c r="D28" s="3"/>
      <c r="E28" s="3"/>
      <c r="F28" s="3"/>
      <c r="G28" s="3"/>
      <c r="H28" s="15" t="e">
        <f>SUM(#REF!)</f>
        <v>#REF!</v>
      </c>
      <c r="I28" s="15" t="e">
        <f>SUM(#REF!)</f>
        <v>#REF!</v>
      </c>
      <c r="J28" s="15" t="e">
        <f>SUM(#REF!)</f>
        <v>#REF!</v>
      </c>
      <c r="K28" s="15" t="e">
        <f>SUM(#REF!)</f>
        <v>#REF!</v>
      </c>
      <c r="L28" s="15" t="e">
        <f>SUM(#REF!)</f>
        <v>#REF!</v>
      </c>
      <c r="M28" s="15" t="e">
        <f>SUM(#REF!)</f>
        <v>#REF!</v>
      </c>
      <c r="N28" s="15" t="e">
        <f>SUM(#REF!)</f>
        <v>#REF!</v>
      </c>
      <c r="O28" s="15" t="e">
        <f>SUM(#REF!)</f>
        <v>#REF!</v>
      </c>
      <c r="P28" s="15" t="e">
        <f>SUM(#REF!)</f>
        <v>#REF!</v>
      </c>
      <c r="Q28" s="15" t="e">
        <f>SUM(#REF!)</f>
        <v>#REF!</v>
      </c>
      <c r="R28" s="15" t="e">
        <f>SUM(#REF!)</f>
        <v>#REF!</v>
      </c>
      <c r="S28" s="15" t="e">
        <f>SUM(#REF!)</f>
        <v>#REF!</v>
      </c>
      <c r="T28" s="34" t="e">
        <f>SUM(H28:S28)</f>
        <v>#REF!</v>
      </c>
    </row>
    <row r="29" spans="1:24" x14ac:dyDescent="0.15">
      <c r="A29" s="18"/>
      <c r="B29" s="3"/>
      <c r="C29" s="3"/>
      <c r="D29" s="3"/>
      <c r="E29" s="3"/>
      <c r="F29" s="3"/>
      <c r="G29" s="3"/>
      <c r="H29" s="4" t="e">
        <f>SUM(H27:H28)</f>
        <v>#REF!</v>
      </c>
      <c r="I29" s="4" t="e">
        <f t="shared" ref="I29" si="5">SUM(I27:I28)</f>
        <v>#REF!</v>
      </c>
      <c r="J29" s="4" t="e">
        <f t="shared" ref="J29" si="6">SUM(J27:J28)</f>
        <v>#REF!</v>
      </c>
      <c r="K29" s="4" t="e">
        <f t="shared" ref="K29" si="7">SUM(K27:K28)</f>
        <v>#REF!</v>
      </c>
      <c r="L29" s="4" t="e">
        <f t="shared" ref="L29" si="8">SUM(L27:L28)</f>
        <v>#REF!</v>
      </c>
      <c r="M29" s="4" t="e">
        <f t="shared" ref="M29" si="9">SUM(M27:M28)</f>
        <v>#REF!</v>
      </c>
      <c r="N29" s="4" t="e">
        <f t="shared" ref="N29" si="10">SUM(N27:N28)</f>
        <v>#REF!</v>
      </c>
      <c r="O29" s="4" t="e">
        <f t="shared" ref="O29" si="11">SUM(O27:O28)</f>
        <v>#REF!</v>
      </c>
      <c r="P29" s="4" t="e">
        <f t="shared" ref="P29" si="12">SUM(P27:P28)</f>
        <v>#REF!</v>
      </c>
      <c r="Q29" s="4" t="e">
        <f t="shared" ref="Q29" si="13">SUM(Q27:Q28)</f>
        <v>#REF!</v>
      </c>
      <c r="R29" s="4" t="e">
        <f t="shared" ref="R29" si="14">SUM(R27:R28)</f>
        <v>#REF!</v>
      </c>
      <c r="S29" s="4" t="e">
        <f t="shared" ref="S29:T29" si="15">SUM(S27:S28)</f>
        <v>#REF!</v>
      </c>
      <c r="T29" s="32" t="e">
        <f t="shared" si="15"/>
        <v>#REF!</v>
      </c>
    </row>
    <row r="30" spans="1:24" x14ac:dyDescent="0.15">
      <c r="A30" s="18"/>
      <c r="B30" s="3"/>
      <c r="C30" s="3"/>
      <c r="D30" s="3"/>
      <c r="E30" s="3"/>
      <c r="F30" s="3"/>
      <c r="G30" s="3"/>
      <c r="H30" s="4"/>
      <c r="I30" s="29"/>
      <c r="J30" s="3"/>
      <c r="K30" s="3"/>
      <c r="L30" s="3"/>
      <c r="M30" s="3"/>
      <c r="N30" s="3"/>
      <c r="O30" s="3"/>
      <c r="P30" s="3"/>
      <c r="Q30" s="3"/>
      <c r="R30" s="3"/>
      <c r="S30" s="3"/>
      <c r="T30" s="24"/>
    </row>
    <row r="31" spans="1:24" x14ac:dyDescent="0.15">
      <c r="A31" s="18" t="s">
        <v>87</v>
      </c>
      <c r="B31" s="3"/>
      <c r="C31" s="3"/>
      <c r="D31" s="3"/>
      <c r="E31" s="3"/>
      <c r="F31" s="3"/>
      <c r="G31" s="3"/>
      <c r="H31" s="4" t="e">
        <f>H24-H29</f>
        <v>#REF!</v>
      </c>
      <c r="I31" s="4" t="e">
        <f t="shared" ref="I31:S31" si="16">I24-I29</f>
        <v>#REF!</v>
      </c>
      <c r="J31" s="4" t="e">
        <f t="shared" si="16"/>
        <v>#REF!</v>
      </c>
      <c r="K31" s="4" t="e">
        <f t="shared" si="16"/>
        <v>#REF!</v>
      </c>
      <c r="L31" s="4" t="e">
        <f t="shared" si="16"/>
        <v>#REF!</v>
      </c>
      <c r="M31" s="4" t="e">
        <f t="shared" si="16"/>
        <v>#REF!</v>
      </c>
      <c r="N31" s="4" t="e">
        <f t="shared" si="16"/>
        <v>#REF!</v>
      </c>
      <c r="O31" s="4" t="e">
        <f t="shared" si="16"/>
        <v>#REF!</v>
      </c>
      <c r="P31" s="4" t="e">
        <f t="shared" si="16"/>
        <v>#REF!</v>
      </c>
      <c r="Q31" s="4" t="e">
        <f t="shared" si="16"/>
        <v>#REF!</v>
      </c>
      <c r="R31" s="4" t="e">
        <f t="shared" si="16"/>
        <v>#REF!</v>
      </c>
      <c r="S31" s="4" t="e">
        <f t="shared" si="16"/>
        <v>#REF!</v>
      </c>
      <c r="T31" s="32" t="e">
        <f>SUM(H31:S31)</f>
        <v>#REF!</v>
      </c>
    </row>
    <row r="32" spans="1:24" x14ac:dyDescent="0.15">
      <c r="A32" s="18"/>
      <c r="B32" s="3"/>
      <c r="C32" s="3"/>
      <c r="D32" s="3"/>
      <c r="E32" s="3"/>
      <c r="F32" s="3"/>
      <c r="G32" s="3"/>
      <c r="H32" s="4"/>
      <c r="I32" s="29"/>
      <c r="J32" s="3"/>
      <c r="K32" s="3"/>
      <c r="L32" s="3"/>
      <c r="M32" s="3"/>
      <c r="N32" s="3"/>
      <c r="O32" s="3"/>
      <c r="P32" s="3"/>
      <c r="Q32" s="3"/>
      <c r="R32" s="3"/>
      <c r="S32" s="3"/>
      <c r="T32" s="24"/>
    </row>
    <row r="33" spans="1:20" x14ac:dyDescent="0.15">
      <c r="A33" s="18" t="s">
        <v>90</v>
      </c>
      <c r="B33" s="3"/>
      <c r="C33" s="3"/>
      <c r="D33" s="3"/>
      <c r="E33" s="3"/>
      <c r="F33" s="3"/>
      <c r="G33" s="3"/>
      <c r="H33" s="4" t="e">
        <f>SUM(#REF!)+#REF!</f>
        <v>#REF!</v>
      </c>
      <c r="I33" s="4" t="e">
        <f>SUM(#REF!)+#REF!</f>
        <v>#REF!</v>
      </c>
      <c r="J33" s="4" t="e">
        <f>SUM(#REF!)+#REF!</f>
        <v>#REF!</v>
      </c>
      <c r="K33" s="4" t="e">
        <f>SUM(#REF!)+#REF!</f>
        <v>#REF!</v>
      </c>
      <c r="L33" s="4" t="e">
        <f>SUM(#REF!)+#REF!</f>
        <v>#REF!</v>
      </c>
      <c r="M33" s="4" t="e">
        <f>SUM(#REF!)+#REF!</f>
        <v>#REF!</v>
      </c>
      <c r="N33" s="4" t="e">
        <f>SUM(#REF!)+#REF!</f>
        <v>#REF!</v>
      </c>
      <c r="O33" s="4" t="e">
        <f>SUM(#REF!)+#REF!</f>
        <v>#REF!</v>
      </c>
      <c r="P33" s="4" t="e">
        <f>SUM(#REF!)+#REF!</f>
        <v>#REF!</v>
      </c>
      <c r="Q33" s="4" t="e">
        <f>SUM(#REF!)+#REF!</f>
        <v>#REF!</v>
      </c>
      <c r="R33" s="4" t="e">
        <f>SUM(#REF!)+#REF!</f>
        <v>#REF!</v>
      </c>
      <c r="S33" s="4" t="e">
        <f>SUM(#REF!)+#REF!</f>
        <v>#REF!</v>
      </c>
      <c r="T33" s="32" t="e">
        <f>SUM(H33:S33)</f>
        <v>#REF!</v>
      </c>
    </row>
    <row r="34" spans="1:20" x14ac:dyDescent="0.15">
      <c r="A34" s="18"/>
      <c r="B34" s="3"/>
      <c r="C34" s="3"/>
      <c r="D34" s="3"/>
      <c r="E34" s="3"/>
      <c r="F34" s="3"/>
      <c r="G34" s="3"/>
      <c r="H34" s="4"/>
      <c r="I34" s="29"/>
      <c r="J34" s="3"/>
      <c r="K34" s="3"/>
      <c r="L34" s="3"/>
      <c r="M34" s="3"/>
      <c r="N34" s="3"/>
      <c r="O34" s="3"/>
      <c r="P34" s="3"/>
      <c r="Q34" s="3"/>
      <c r="R34" s="3"/>
      <c r="S34" s="3"/>
      <c r="T34" s="24"/>
    </row>
    <row r="35" spans="1:20" x14ac:dyDescent="0.15">
      <c r="A35" s="18" t="s">
        <v>92</v>
      </c>
      <c r="B35" s="3"/>
      <c r="C35" s="3"/>
      <c r="D35" s="3"/>
      <c r="E35" s="3"/>
      <c r="F35" s="3"/>
      <c r="G35" s="3"/>
      <c r="H35" s="4">
        <v>257</v>
      </c>
      <c r="I35" s="4">
        <v>257</v>
      </c>
      <c r="J35" s="4">
        <v>257</v>
      </c>
      <c r="K35" s="4">
        <v>257</v>
      </c>
      <c r="L35" s="4">
        <v>257</v>
      </c>
      <c r="M35" s="4">
        <v>257</v>
      </c>
      <c r="N35" s="4">
        <v>257</v>
      </c>
      <c r="O35" s="4">
        <v>257</v>
      </c>
      <c r="P35" s="4">
        <v>257</v>
      </c>
      <c r="Q35" s="4">
        <v>257</v>
      </c>
      <c r="R35" s="4">
        <v>257</v>
      </c>
      <c r="S35" s="4">
        <v>257</v>
      </c>
      <c r="T35" s="32">
        <v>257</v>
      </c>
    </row>
    <row r="36" spans="1:20" x14ac:dyDescent="0.15">
      <c r="A36" s="18"/>
      <c r="B36" s="3"/>
      <c r="C36" s="3"/>
      <c r="D36" s="3"/>
      <c r="E36" s="3"/>
      <c r="F36" s="3"/>
      <c r="G36" s="3"/>
      <c r="H36" s="4"/>
      <c r="I36" s="29"/>
      <c r="J36" s="3"/>
      <c r="K36" s="3"/>
      <c r="L36" s="3"/>
      <c r="M36" s="3"/>
      <c r="N36" s="3"/>
      <c r="O36" s="3"/>
      <c r="P36" s="3"/>
      <c r="Q36" s="3"/>
      <c r="R36" s="3"/>
      <c r="S36" s="3"/>
      <c r="T36" s="24"/>
    </row>
    <row r="37" spans="1:20" x14ac:dyDescent="0.15">
      <c r="A37" s="18" t="s">
        <v>91</v>
      </c>
      <c r="B37" s="3"/>
      <c r="C37" s="3"/>
      <c r="D37" s="3"/>
      <c r="E37" s="3"/>
      <c r="F37" s="3"/>
      <c r="G37" s="3"/>
      <c r="H37" s="4"/>
      <c r="I37" s="29"/>
      <c r="J37" s="3"/>
      <c r="K37" s="3"/>
      <c r="L37" s="3"/>
      <c r="M37" s="3"/>
      <c r="N37" s="3"/>
      <c r="O37" s="3"/>
      <c r="P37" s="3"/>
      <c r="Q37" s="3"/>
      <c r="R37" s="3"/>
      <c r="S37" s="3"/>
      <c r="T37" s="24"/>
    </row>
    <row r="38" spans="1:20" x14ac:dyDescent="0.15">
      <c r="A38" s="18"/>
      <c r="B38" s="3" t="s">
        <v>93</v>
      </c>
      <c r="C38" s="3"/>
      <c r="D38" s="3"/>
      <c r="E38" s="3"/>
      <c r="F38" s="3"/>
      <c r="G38" s="3"/>
      <c r="H38" s="4" t="e">
        <f>H33/(H31/H24)</f>
        <v>#REF!</v>
      </c>
      <c r="I38" s="4" t="e">
        <f t="shared" ref="I38:T38" si="17">I33/(I31/I24)</f>
        <v>#REF!</v>
      </c>
      <c r="J38" s="4" t="e">
        <f t="shared" si="17"/>
        <v>#REF!</v>
      </c>
      <c r="K38" s="4" t="e">
        <f t="shared" si="17"/>
        <v>#REF!</v>
      </c>
      <c r="L38" s="4" t="e">
        <f t="shared" si="17"/>
        <v>#REF!</v>
      </c>
      <c r="M38" s="4" t="e">
        <f t="shared" si="17"/>
        <v>#REF!</v>
      </c>
      <c r="N38" s="4" t="e">
        <f t="shared" si="17"/>
        <v>#REF!</v>
      </c>
      <c r="O38" s="4" t="e">
        <f t="shared" si="17"/>
        <v>#REF!</v>
      </c>
      <c r="P38" s="4" t="e">
        <f t="shared" si="17"/>
        <v>#REF!</v>
      </c>
      <c r="Q38" s="4" t="e">
        <f t="shared" si="17"/>
        <v>#REF!</v>
      </c>
      <c r="R38" s="4" t="e">
        <f t="shared" si="17"/>
        <v>#REF!</v>
      </c>
      <c r="S38" s="4" t="e">
        <f t="shared" si="17"/>
        <v>#REF!</v>
      </c>
      <c r="T38" s="32" t="e">
        <f t="shared" si="17"/>
        <v>#REF!</v>
      </c>
    </row>
    <row r="39" spans="1:20" x14ac:dyDescent="0.15">
      <c r="A39" s="21"/>
      <c r="B39" s="14" t="s">
        <v>94</v>
      </c>
      <c r="C39" s="14"/>
      <c r="D39" s="14"/>
      <c r="E39" s="14"/>
      <c r="F39" s="14"/>
      <c r="G39" s="14"/>
      <c r="H39" s="22" t="e">
        <f>H38/H35</f>
        <v>#REF!</v>
      </c>
      <c r="I39" s="22" t="e">
        <f t="shared" ref="I39" si="18">I38/I35</f>
        <v>#REF!</v>
      </c>
      <c r="J39" s="22" t="e">
        <f t="shared" ref="J39" si="19">J38/J35</f>
        <v>#REF!</v>
      </c>
      <c r="K39" s="22" t="e">
        <f t="shared" ref="K39" si="20">K38/K35</f>
        <v>#REF!</v>
      </c>
      <c r="L39" s="22" t="e">
        <f t="shared" ref="L39" si="21">L38/L35</f>
        <v>#REF!</v>
      </c>
      <c r="M39" s="22" t="e">
        <f t="shared" ref="M39" si="22">M38/M35</f>
        <v>#REF!</v>
      </c>
      <c r="N39" s="22" t="e">
        <f t="shared" ref="N39" si="23">N38/N35</f>
        <v>#REF!</v>
      </c>
      <c r="O39" s="22" t="e">
        <f t="shared" ref="O39" si="24">O38/O35</f>
        <v>#REF!</v>
      </c>
      <c r="P39" s="22" t="e">
        <f t="shared" ref="P39" si="25">P38/P35</f>
        <v>#REF!</v>
      </c>
      <c r="Q39" s="22" t="e">
        <f t="shared" ref="Q39" si="26">Q38/Q35</f>
        <v>#REF!</v>
      </c>
      <c r="R39" s="22" t="e">
        <f t="shared" ref="R39" si="27">R38/R35</f>
        <v>#REF!</v>
      </c>
      <c r="S39" s="22" t="e">
        <f t="shared" ref="S39:T39" si="28">S38/S35</f>
        <v>#REF!</v>
      </c>
      <c r="T39" s="23" t="e">
        <f t="shared" si="28"/>
        <v>#REF!</v>
      </c>
    </row>
  </sheetData>
  <printOptions horizontalCentered="1"/>
  <pageMargins left="0.7" right="0.7" top="0.75" bottom="0.75" header="0.3" footer="0.3"/>
  <pageSetup fitToWidth="0" orientation="portrait" horizont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4"/>
  <sheetViews>
    <sheetView showGridLines="0" zoomScale="200" zoomScaleNormal="200" workbookViewId="0">
      <selection activeCell="L14" sqref="L14"/>
    </sheetView>
  </sheetViews>
  <sheetFormatPr baseColWidth="10" defaultColWidth="8.83203125" defaultRowHeight="14" customHeight="1" x14ac:dyDescent="0.2"/>
  <cols>
    <col min="1" max="10" width="2.6640625" style="3" customWidth="1"/>
    <col min="11" max="11" width="9.6640625" style="3" customWidth="1"/>
    <col min="12" max="12" width="9.6640625" style="6" customWidth="1"/>
    <col min="13" max="23" width="12.6640625" style="6" customWidth="1"/>
    <col min="24" max="26" width="12.6640625" style="3" customWidth="1"/>
    <col min="27" max="16384" width="8.83203125" style="3"/>
  </cols>
  <sheetData>
    <row r="1" spans="1:12" ht="14" customHeight="1" x14ac:dyDescent="0.2">
      <c r="A1" s="75" t="s">
        <v>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33"/>
    </row>
    <row r="2" spans="1:12" ht="14" customHeight="1" x14ac:dyDescent="0.2">
      <c r="A2" s="83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34"/>
    </row>
    <row r="3" spans="1:12" ht="14" customHeight="1" x14ac:dyDescent="0.2">
      <c r="A3" s="77"/>
      <c r="B3" s="78" t="s">
        <v>30</v>
      </c>
      <c r="C3" s="78"/>
      <c r="D3" s="78"/>
      <c r="E3" s="78"/>
      <c r="F3" s="78"/>
      <c r="G3" s="78"/>
      <c r="H3" s="78"/>
      <c r="I3" s="78"/>
      <c r="J3" s="78"/>
      <c r="K3" s="78"/>
      <c r="L3" s="80"/>
    </row>
    <row r="4" spans="1:12" ht="14" customHeight="1" x14ac:dyDescent="0.2">
      <c r="A4" s="77"/>
      <c r="B4" s="78"/>
      <c r="C4" s="78" t="s">
        <v>116</v>
      </c>
      <c r="D4" s="78"/>
      <c r="E4" s="78"/>
      <c r="F4" s="78"/>
      <c r="G4" s="78"/>
      <c r="H4" s="78"/>
      <c r="I4" s="78"/>
      <c r="J4" s="78"/>
      <c r="K4" s="78"/>
      <c r="L4" s="80">
        <f>'3.0 Capital Budget'!O41</f>
        <v>0</v>
      </c>
    </row>
    <row r="5" spans="1:12" ht="14" customHeight="1" x14ac:dyDescent="0.2">
      <c r="A5" s="77"/>
      <c r="B5" s="78" t="s">
        <v>31</v>
      </c>
      <c r="C5" s="78"/>
      <c r="D5" s="78"/>
      <c r="E5" s="78"/>
      <c r="F5" s="78"/>
      <c r="G5" s="78"/>
      <c r="H5" s="78"/>
      <c r="I5" s="78"/>
      <c r="J5" s="78"/>
      <c r="K5" s="78"/>
      <c r="L5" s="80"/>
    </row>
    <row r="6" spans="1:12" ht="14" customHeight="1" x14ac:dyDescent="0.2">
      <c r="A6" s="77"/>
      <c r="B6" s="78"/>
      <c r="C6" s="78" t="s">
        <v>32</v>
      </c>
      <c r="D6" s="78"/>
      <c r="E6" s="78"/>
      <c r="F6" s="78"/>
      <c r="G6" s="78"/>
      <c r="H6" s="78"/>
      <c r="I6" s="78"/>
      <c r="J6" s="78"/>
      <c r="K6" s="78"/>
      <c r="L6" s="80">
        <f>'2.0 Assumptions'!O6</f>
        <v>0</v>
      </c>
    </row>
    <row r="7" spans="1:12" ht="14" customHeight="1" x14ac:dyDescent="0.2">
      <c r="A7" s="77"/>
      <c r="B7" s="78" t="s">
        <v>36</v>
      </c>
      <c r="C7" s="78"/>
      <c r="D7" s="78"/>
      <c r="E7" s="78"/>
      <c r="F7" s="78"/>
      <c r="G7" s="78"/>
      <c r="H7" s="78"/>
      <c r="I7" s="78"/>
      <c r="J7" s="78"/>
      <c r="K7" s="78"/>
      <c r="L7" s="80">
        <f>L6+L4</f>
        <v>0</v>
      </c>
    </row>
    <row r="8" spans="1:12" ht="14" customHeight="1" x14ac:dyDescent="0.2">
      <c r="A8" s="83" t="s">
        <v>27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34"/>
    </row>
    <row r="9" spans="1:12" ht="14" customHeight="1" x14ac:dyDescent="0.2">
      <c r="A9" s="77"/>
      <c r="B9" s="78" t="s">
        <v>33</v>
      </c>
      <c r="C9" s="78"/>
      <c r="D9" s="78"/>
      <c r="E9" s="78"/>
      <c r="F9" s="78"/>
      <c r="G9" s="78"/>
      <c r="H9" s="78"/>
      <c r="I9" s="78"/>
      <c r="J9" s="78"/>
      <c r="K9" s="78"/>
      <c r="L9" s="80">
        <f>'3.0 Capital Budget'!O16</f>
        <v>0</v>
      </c>
    </row>
    <row r="10" spans="1:12" ht="14" customHeight="1" x14ac:dyDescent="0.2">
      <c r="A10" s="77"/>
      <c r="B10" s="78" t="s">
        <v>112</v>
      </c>
      <c r="C10" s="78"/>
      <c r="D10" s="78"/>
      <c r="E10" s="78"/>
      <c r="F10" s="78"/>
      <c r="G10" s="78"/>
      <c r="H10" s="78"/>
      <c r="I10" s="78"/>
      <c r="J10" s="78"/>
      <c r="K10" s="78"/>
      <c r="L10" s="80">
        <f>'3.0 Capital Budget'!O15+'3.0 Capital Budget'!O30</f>
        <v>0</v>
      </c>
    </row>
    <row r="11" spans="1:12" ht="14" customHeight="1" x14ac:dyDescent="0.2">
      <c r="A11" s="77"/>
      <c r="B11" s="78" t="s">
        <v>113</v>
      </c>
      <c r="C11" s="78"/>
      <c r="D11" s="78"/>
      <c r="E11" s="78"/>
      <c r="F11" s="78"/>
      <c r="G11" s="78"/>
      <c r="H11" s="78"/>
      <c r="I11" s="78"/>
      <c r="J11" s="78"/>
      <c r="K11" s="78"/>
      <c r="L11" s="80">
        <f>'3.0 Capital Budget'!O20+'3.0 Capital Budget'!O29</f>
        <v>0</v>
      </c>
    </row>
    <row r="12" spans="1:12" ht="14" customHeight="1" x14ac:dyDescent="0.2">
      <c r="A12" s="77"/>
      <c r="B12" s="78" t="s">
        <v>14</v>
      </c>
      <c r="C12" s="78"/>
      <c r="D12" s="78"/>
      <c r="E12" s="78"/>
      <c r="F12" s="78"/>
      <c r="G12" s="78"/>
      <c r="H12" s="78"/>
      <c r="I12" s="78"/>
      <c r="J12" s="78"/>
      <c r="K12" s="78"/>
      <c r="L12" s="80">
        <f>'3.0 Capital Budget'!O14</f>
        <v>0</v>
      </c>
    </row>
    <row r="13" spans="1:12" ht="14" customHeight="1" x14ac:dyDescent="0.2">
      <c r="A13" s="77"/>
      <c r="B13" s="78" t="s">
        <v>107</v>
      </c>
      <c r="C13" s="78"/>
      <c r="D13" s="78"/>
      <c r="E13" s="78"/>
      <c r="F13" s="78"/>
      <c r="G13" s="78"/>
      <c r="H13" s="78"/>
      <c r="I13" s="78"/>
      <c r="J13" s="78"/>
      <c r="K13" s="78"/>
      <c r="L13" s="80">
        <f>'3.0 Capital Budget'!O6</f>
        <v>0</v>
      </c>
    </row>
    <row r="14" spans="1:12" ht="14" customHeight="1" x14ac:dyDescent="0.2">
      <c r="A14" s="135"/>
      <c r="B14" s="81" t="s">
        <v>115</v>
      </c>
      <c r="C14" s="81"/>
      <c r="D14" s="81"/>
      <c r="E14" s="81"/>
      <c r="F14" s="81"/>
      <c r="G14" s="81"/>
      <c r="H14" s="81"/>
      <c r="I14" s="81"/>
      <c r="J14" s="81"/>
      <c r="K14" s="81"/>
      <c r="L14" s="136">
        <f>'3.0 Capital Budget'!O13</f>
        <v>0</v>
      </c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2C32-8AD0-BE42-9CF5-1E15E6BA4D62}">
  <dimension ref="A1:L371"/>
  <sheetViews>
    <sheetView showGridLines="0" zoomScale="125" workbookViewId="0">
      <selection activeCell="D6" sqref="D6"/>
    </sheetView>
  </sheetViews>
  <sheetFormatPr baseColWidth="10" defaultColWidth="9.1640625" defaultRowHeight="12" x14ac:dyDescent="0.2"/>
  <cols>
    <col min="1" max="1" width="3.6640625" style="43" customWidth="1"/>
    <col min="2" max="2" width="4.1640625" style="47" customWidth="1"/>
    <col min="3" max="8" width="16.6640625" style="47" customWidth="1"/>
    <col min="9" max="9" width="3.83203125" style="43" customWidth="1"/>
    <col min="10" max="11" width="9.1640625" style="43"/>
    <col min="12" max="12" width="10.33203125" style="43" bestFit="1" customWidth="1"/>
    <col min="13" max="16384" width="9.1640625" style="43"/>
  </cols>
  <sheetData>
    <row r="1" spans="1:12" ht="14" customHeight="1" x14ac:dyDescent="0.2">
      <c r="A1" s="31" t="s">
        <v>217</v>
      </c>
      <c r="B1" s="68"/>
      <c r="C1" s="35"/>
      <c r="D1" s="35"/>
      <c r="E1" s="35"/>
      <c r="F1" s="35"/>
      <c r="G1" s="35"/>
      <c r="H1" s="35"/>
      <c r="I1" s="36"/>
    </row>
    <row r="2" spans="1:12" ht="14" customHeight="1" x14ac:dyDescent="0.2">
      <c r="A2" s="44"/>
      <c r="B2" s="69"/>
      <c r="C2" s="45"/>
      <c r="D2" s="45"/>
      <c r="E2" s="45"/>
      <c r="F2" s="45"/>
      <c r="G2" s="45"/>
      <c r="H2" s="45"/>
      <c r="I2" s="46"/>
    </row>
    <row r="3" spans="1:12" ht="14" customHeight="1" x14ac:dyDescent="0.2">
      <c r="A3" s="44"/>
      <c r="C3" s="48" t="s">
        <v>49</v>
      </c>
      <c r="D3" s="49">
        <f>'2.0 Assumptions'!O6</f>
        <v>0</v>
      </c>
      <c r="E3" s="43"/>
      <c r="F3" s="48" t="s">
        <v>53</v>
      </c>
      <c r="G3" s="211">
        <f>PMT($D$4/12,D5*12,D3)</f>
        <v>0</v>
      </c>
      <c r="I3" s="46"/>
    </row>
    <row r="4" spans="1:12" ht="14" customHeight="1" x14ac:dyDescent="0.2">
      <c r="A4" s="44"/>
      <c r="C4" s="48" t="s">
        <v>50</v>
      </c>
      <c r="D4" s="50">
        <f>'2.0 Assumptions'!O10</f>
        <v>0.09</v>
      </c>
      <c r="E4" s="43"/>
      <c r="F4" s="48"/>
      <c r="G4" s="51"/>
      <c r="I4" s="46"/>
    </row>
    <row r="5" spans="1:12" ht="14" customHeight="1" x14ac:dyDescent="0.2">
      <c r="A5" s="44"/>
      <c r="C5" s="48" t="s">
        <v>51</v>
      </c>
      <c r="D5" s="49">
        <f>'2.0 Assumptions'!O14</f>
        <v>6</v>
      </c>
      <c r="E5" s="43"/>
      <c r="F5" s="48"/>
      <c r="G5" s="49"/>
      <c r="I5" s="46"/>
    </row>
    <row r="6" spans="1:12" ht="14" customHeight="1" x14ac:dyDescent="0.2">
      <c r="A6" s="44"/>
      <c r="C6" s="48" t="s">
        <v>52</v>
      </c>
      <c r="D6" s="52">
        <f>'2.0 Assumptions'!O2</f>
        <v>45200</v>
      </c>
      <c r="E6" s="43"/>
      <c r="F6" s="48"/>
      <c r="G6" s="49"/>
      <c r="I6" s="46"/>
    </row>
    <row r="7" spans="1:12" ht="14" customHeight="1" x14ac:dyDescent="0.2">
      <c r="A7" s="44"/>
      <c r="B7" s="12"/>
      <c r="C7" s="48"/>
      <c r="E7" s="52"/>
      <c r="I7" s="46"/>
    </row>
    <row r="8" spans="1:12" s="56" customFormat="1" ht="14" customHeight="1" x14ac:dyDescent="0.2">
      <c r="A8" s="53"/>
      <c r="B8" s="54" t="s">
        <v>57</v>
      </c>
      <c r="C8" s="54" t="s">
        <v>58</v>
      </c>
      <c r="D8" s="54" t="s">
        <v>44</v>
      </c>
      <c r="E8" s="54" t="s">
        <v>59</v>
      </c>
      <c r="F8" s="54" t="s">
        <v>60</v>
      </c>
      <c r="G8" s="54" t="s">
        <v>45</v>
      </c>
      <c r="H8" s="54" t="s">
        <v>61</v>
      </c>
      <c r="I8" s="55"/>
    </row>
    <row r="9" spans="1:12" s="60" customFormat="1" ht="14" customHeight="1" x14ac:dyDescent="0.2">
      <c r="A9" s="57"/>
      <c r="B9" s="70">
        <v>1</v>
      </c>
      <c r="C9" s="52">
        <f>EOMONTH(D6,0)</f>
        <v>45230</v>
      </c>
      <c r="D9" s="58">
        <f>D3</f>
        <v>0</v>
      </c>
      <c r="E9" s="212">
        <f>$G$3</f>
        <v>0</v>
      </c>
      <c r="F9" s="58">
        <f>-E9-G9</f>
        <v>0</v>
      </c>
      <c r="G9" s="58">
        <f>D9*$D$4/12</f>
        <v>0</v>
      </c>
      <c r="H9" s="58">
        <f>D9+G9+E9</f>
        <v>0</v>
      </c>
      <c r="I9" s="59"/>
      <c r="L9" s="61"/>
    </row>
    <row r="10" spans="1:12" s="60" customFormat="1" ht="14" customHeight="1" x14ac:dyDescent="0.2">
      <c r="A10" s="57"/>
      <c r="B10" s="70">
        <v>2</v>
      </c>
      <c r="C10" s="52">
        <f>EOMONTH(C9+2,0)</f>
        <v>45260</v>
      </c>
      <c r="D10" s="58">
        <f>H9</f>
        <v>0</v>
      </c>
      <c r="E10" s="212">
        <f>$G$3</f>
        <v>0</v>
      </c>
      <c r="F10" s="58">
        <f>-E10-G10</f>
        <v>0</v>
      </c>
      <c r="G10" s="58">
        <f>D10*$D$4/12</f>
        <v>0</v>
      </c>
      <c r="H10" s="58">
        <f>D10+G10+E10</f>
        <v>0</v>
      </c>
      <c r="I10" s="59"/>
      <c r="L10" s="61"/>
    </row>
    <row r="11" spans="1:12" s="60" customFormat="1" ht="14" customHeight="1" x14ac:dyDescent="0.2">
      <c r="A11" s="57"/>
      <c r="B11" s="70">
        <v>3</v>
      </c>
      <c r="C11" s="52">
        <f t="shared" ref="C11:C74" si="0">EOMONTH(C10+2,0)</f>
        <v>45291</v>
      </c>
      <c r="D11" s="58">
        <f t="shared" ref="D11:D74" si="1">H10</f>
        <v>0</v>
      </c>
      <c r="E11" s="212">
        <f t="shared" ref="E11:E74" si="2">$G$3</f>
        <v>0</v>
      </c>
      <c r="F11" s="58">
        <f t="shared" ref="F11:F74" si="3">-E11-G11</f>
        <v>0</v>
      </c>
      <c r="G11" s="58">
        <f t="shared" ref="G11:G74" si="4">D11*$D$4/12</f>
        <v>0</v>
      </c>
      <c r="H11" s="58">
        <f t="shared" ref="H11:H74" si="5">D11+G11+E11</f>
        <v>0</v>
      </c>
      <c r="I11" s="59"/>
      <c r="L11" s="61"/>
    </row>
    <row r="12" spans="1:12" s="60" customFormat="1" ht="14" customHeight="1" x14ac:dyDescent="0.2">
      <c r="A12" s="57"/>
      <c r="B12" s="70">
        <v>4</v>
      </c>
      <c r="C12" s="52">
        <f t="shared" si="0"/>
        <v>45322</v>
      </c>
      <c r="D12" s="58">
        <f t="shared" si="1"/>
        <v>0</v>
      </c>
      <c r="E12" s="212">
        <f t="shared" si="2"/>
        <v>0</v>
      </c>
      <c r="F12" s="58">
        <f t="shared" si="3"/>
        <v>0</v>
      </c>
      <c r="G12" s="58">
        <f t="shared" si="4"/>
        <v>0</v>
      </c>
      <c r="H12" s="58">
        <f t="shared" si="5"/>
        <v>0</v>
      </c>
      <c r="I12" s="59"/>
      <c r="L12" s="61"/>
    </row>
    <row r="13" spans="1:12" s="60" customFormat="1" ht="14" customHeight="1" x14ac:dyDescent="0.2">
      <c r="A13" s="57"/>
      <c r="B13" s="70">
        <v>5</v>
      </c>
      <c r="C13" s="52">
        <f t="shared" si="0"/>
        <v>45351</v>
      </c>
      <c r="D13" s="58">
        <f t="shared" si="1"/>
        <v>0</v>
      </c>
      <c r="E13" s="212">
        <f t="shared" si="2"/>
        <v>0</v>
      </c>
      <c r="F13" s="58">
        <f t="shared" si="3"/>
        <v>0</v>
      </c>
      <c r="G13" s="58">
        <f t="shared" si="4"/>
        <v>0</v>
      </c>
      <c r="H13" s="58">
        <f t="shared" si="5"/>
        <v>0</v>
      </c>
      <c r="I13" s="59"/>
      <c r="L13" s="61"/>
    </row>
    <row r="14" spans="1:12" s="60" customFormat="1" ht="14" customHeight="1" x14ac:dyDescent="0.2">
      <c r="A14" s="57"/>
      <c r="B14" s="70">
        <v>6</v>
      </c>
      <c r="C14" s="52">
        <f t="shared" si="0"/>
        <v>45382</v>
      </c>
      <c r="D14" s="58">
        <f t="shared" si="1"/>
        <v>0</v>
      </c>
      <c r="E14" s="212">
        <f t="shared" si="2"/>
        <v>0</v>
      </c>
      <c r="F14" s="58">
        <f t="shared" si="3"/>
        <v>0</v>
      </c>
      <c r="G14" s="58">
        <f t="shared" si="4"/>
        <v>0</v>
      </c>
      <c r="H14" s="58">
        <f t="shared" si="5"/>
        <v>0</v>
      </c>
      <c r="I14" s="59"/>
      <c r="L14" s="61"/>
    </row>
    <row r="15" spans="1:12" ht="14" customHeight="1" x14ac:dyDescent="0.2">
      <c r="A15" s="44"/>
      <c r="B15" s="70">
        <v>7</v>
      </c>
      <c r="C15" s="52">
        <f t="shared" si="0"/>
        <v>45412</v>
      </c>
      <c r="D15" s="58">
        <f t="shared" si="1"/>
        <v>0</v>
      </c>
      <c r="E15" s="212">
        <f t="shared" si="2"/>
        <v>0</v>
      </c>
      <c r="F15" s="58">
        <f t="shared" si="3"/>
        <v>0</v>
      </c>
      <c r="G15" s="58">
        <f t="shared" si="4"/>
        <v>0</v>
      </c>
      <c r="H15" s="58">
        <f t="shared" si="5"/>
        <v>0</v>
      </c>
      <c r="I15" s="46"/>
      <c r="L15" s="61"/>
    </row>
    <row r="16" spans="1:12" ht="14" customHeight="1" x14ac:dyDescent="0.2">
      <c r="A16" s="44"/>
      <c r="B16" s="70">
        <v>8</v>
      </c>
      <c r="C16" s="52">
        <f t="shared" si="0"/>
        <v>45443</v>
      </c>
      <c r="D16" s="58">
        <f t="shared" si="1"/>
        <v>0</v>
      </c>
      <c r="E16" s="212">
        <f t="shared" si="2"/>
        <v>0</v>
      </c>
      <c r="F16" s="58">
        <f t="shared" si="3"/>
        <v>0</v>
      </c>
      <c r="G16" s="58">
        <f t="shared" si="4"/>
        <v>0</v>
      </c>
      <c r="H16" s="58">
        <f t="shared" si="5"/>
        <v>0</v>
      </c>
      <c r="I16" s="46"/>
      <c r="L16" s="61"/>
    </row>
    <row r="17" spans="1:12" ht="14" customHeight="1" x14ac:dyDescent="0.2">
      <c r="A17" s="44"/>
      <c r="B17" s="70">
        <v>9</v>
      </c>
      <c r="C17" s="52">
        <f t="shared" si="0"/>
        <v>45473</v>
      </c>
      <c r="D17" s="58">
        <f t="shared" si="1"/>
        <v>0</v>
      </c>
      <c r="E17" s="212">
        <f t="shared" si="2"/>
        <v>0</v>
      </c>
      <c r="F17" s="58">
        <f t="shared" si="3"/>
        <v>0</v>
      </c>
      <c r="G17" s="58">
        <f t="shared" si="4"/>
        <v>0</v>
      </c>
      <c r="H17" s="58">
        <f t="shared" si="5"/>
        <v>0</v>
      </c>
      <c r="I17" s="46"/>
      <c r="L17" s="61"/>
    </row>
    <row r="18" spans="1:12" ht="14" customHeight="1" x14ac:dyDescent="0.2">
      <c r="A18" s="44"/>
      <c r="B18" s="70">
        <v>10</v>
      </c>
      <c r="C18" s="52">
        <f t="shared" si="0"/>
        <v>45504</v>
      </c>
      <c r="D18" s="58">
        <f t="shared" si="1"/>
        <v>0</v>
      </c>
      <c r="E18" s="212">
        <f t="shared" si="2"/>
        <v>0</v>
      </c>
      <c r="F18" s="58">
        <f t="shared" si="3"/>
        <v>0</v>
      </c>
      <c r="G18" s="58">
        <f t="shared" si="4"/>
        <v>0</v>
      </c>
      <c r="H18" s="58">
        <f t="shared" si="5"/>
        <v>0</v>
      </c>
      <c r="I18" s="46"/>
      <c r="L18" s="61"/>
    </row>
    <row r="19" spans="1:12" ht="14" customHeight="1" x14ac:dyDescent="0.2">
      <c r="A19" s="44"/>
      <c r="B19" s="70">
        <v>11</v>
      </c>
      <c r="C19" s="52">
        <f t="shared" si="0"/>
        <v>45535</v>
      </c>
      <c r="D19" s="58">
        <f t="shared" si="1"/>
        <v>0</v>
      </c>
      <c r="E19" s="212">
        <f t="shared" si="2"/>
        <v>0</v>
      </c>
      <c r="F19" s="58">
        <f t="shared" si="3"/>
        <v>0</v>
      </c>
      <c r="G19" s="58">
        <f t="shared" si="4"/>
        <v>0</v>
      </c>
      <c r="H19" s="58">
        <f t="shared" si="5"/>
        <v>0</v>
      </c>
      <c r="I19" s="46"/>
      <c r="L19" s="61"/>
    </row>
    <row r="20" spans="1:12" ht="14" customHeight="1" x14ac:dyDescent="0.2">
      <c r="A20" s="44"/>
      <c r="B20" s="70">
        <v>12</v>
      </c>
      <c r="C20" s="52">
        <f t="shared" si="0"/>
        <v>45565</v>
      </c>
      <c r="D20" s="58">
        <f t="shared" si="1"/>
        <v>0</v>
      </c>
      <c r="E20" s="212">
        <f t="shared" si="2"/>
        <v>0</v>
      </c>
      <c r="F20" s="58">
        <f t="shared" si="3"/>
        <v>0</v>
      </c>
      <c r="G20" s="58">
        <f t="shared" si="4"/>
        <v>0</v>
      </c>
      <c r="H20" s="58">
        <f t="shared" si="5"/>
        <v>0</v>
      </c>
      <c r="I20" s="46"/>
      <c r="L20" s="61"/>
    </row>
    <row r="21" spans="1:12" ht="14" customHeight="1" x14ac:dyDescent="0.2">
      <c r="A21" s="44"/>
      <c r="B21" s="70">
        <v>13</v>
      </c>
      <c r="C21" s="52">
        <f t="shared" si="0"/>
        <v>45596</v>
      </c>
      <c r="D21" s="58">
        <f t="shared" si="1"/>
        <v>0</v>
      </c>
      <c r="E21" s="212">
        <f t="shared" si="2"/>
        <v>0</v>
      </c>
      <c r="F21" s="58">
        <f t="shared" si="3"/>
        <v>0</v>
      </c>
      <c r="G21" s="58">
        <f t="shared" si="4"/>
        <v>0</v>
      </c>
      <c r="H21" s="58">
        <f t="shared" si="5"/>
        <v>0</v>
      </c>
      <c r="I21" s="46"/>
    </row>
    <row r="22" spans="1:12" ht="14" customHeight="1" x14ac:dyDescent="0.2">
      <c r="A22" s="44"/>
      <c r="B22" s="70">
        <v>14</v>
      </c>
      <c r="C22" s="52">
        <f t="shared" si="0"/>
        <v>45626</v>
      </c>
      <c r="D22" s="58">
        <f t="shared" si="1"/>
        <v>0</v>
      </c>
      <c r="E22" s="212">
        <f t="shared" si="2"/>
        <v>0</v>
      </c>
      <c r="F22" s="58">
        <f t="shared" si="3"/>
        <v>0</v>
      </c>
      <c r="G22" s="58">
        <f t="shared" si="4"/>
        <v>0</v>
      </c>
      <c r="H22" s="58">
        <f t="shared" si="5"/>
        <v>0</v>
      </c>
      <c r="I22" s="46"/>
    </row>
    <row r="23" spans="1:12" ht="14" customHeight="1" x14ac:dyDescent="0.2">
      <c r="A23" s="44"/>
      <c r="B23" s="70">
        <v>15</v>
      </c>
      <c r="C23" s="52">
        <f t="shared" si="0"/>
        <v>45657</v>
      </c>
      <c r="D23" s="58">
        <f t="shared" si="1"/>
        <v>0</v>
      </c>
      <c r="E23" s="212">
        <f t="shared" si="2"/>
        <v>0</v>
      </c>
      <c r="F23" s="58">
        <f t="shared" si="3"/>
        <v>0</v>
      </c>
      <c r="G23" s="58">
        <f t="shared" si="4"/>
        <v>0</v>
      </c>
      <c r="H23" s="58">
        <f t="shared" si="5"/>
        <v>0</v>
      </c>
      <c r="I23" s="46"/>
    </row>
    <row r="24" spans="1:12" ht="14" customHeight="1" x14ac:dyDescent="0.2">
      <c r="A24" s="44"/>
      <c r="B24" s="70">
        <v>16</v>
      </c>
      <c r="C24" s="52">
        <f t="shared" si="0"/>
        <v>45688</v>
      </c>
      <c r="D24" s="58">
        <f t="shared" si="1"/>
        <v>0</v>
      </c>
      <c r="E24" s="212">
        <f t="shared" si="2"/>
        <v>0</v>
      </c>
      <c r="F24" s="58">
        <f t="shared" si="3"/>
        <v>0</v>
      </c>
      <c r="G24" s="58">
        <f t="shared" si="4"/>
        <v>0</v>
      </c>
      <c r="H24" s="58">
        <f t="shared" si="5"/>
        <v>0</v>
      </c>
      <c r="I24" s="46"/>
    </row>
    <row r="25" spans="1:12" ht="14" customHeight="1" x14ac:dyDescent="0.2">
      <c r="A25" s="44"/>
      <c r="B25" s="70">
        <v>17</v>
      </c>
      <c r="C25" s="52">
        <f t="shared" si="0"/>
        <v>45716</v>
      </c>
      <c r="D25" s="58">
        <f t="shared" si="1"/>
        <v>0</v>
      </c>
      <c r="E25" s="212">
        <f t="shared" si="2"/>
        <v>0</v>
      </c>
      <c r="F25" s="58">
        <f t="shared" si="3"/>
        <v>0</v>
      </c>
      <c r="G25" s="58">
        <f t="shared" si="4"/>
        <v>0</v>
      </c>
      <c r="H25" s="58">
        <f t="shared" si="5"/>
        <v>0</v>
      </c>
      <c r="I25" s="46"/>
    </row>
    <row r="26" spans="1:12" ht="14" customHeight="1" x14ac:dyDescent="0.2">
      <c r="A26" s="44"/>
      <c r="B26" s="70">
        <v>18</v>
      </c>
      <c r="C26" s="52">
        <f t="shared" si="0"/>
        <v>45747</v>
      </c>
      <c r="D26" s="58">
        <f t="shared" si="1"/>
        <v>0</v>
      </c>
      <c r="E26" s="212">
        <f t="shared" si="2"/>
        <v>0</v>
      </c>
      <c r="F26" s="58">
        <f t="shared" si="3"/>
        <v>0</v>
      </c>
      <c r="G26" s="58">
        <f t="shared" si="4"/>
        <v>0</v>
      </c>
      <c r="H26" s="58">
        <f t="shared" si="5"/>
        <v>0</v>
      </c>
      <c r="I26" s="46"/>
    </row>
    <row r="27" spans="1:12" ht="14" customHeight="1" x14ac:dyDescent="0.2">
      <c r="A27" s="44"/>
      <c r="B27" s="70">
        <v>19</v>
      </c>
      <c r="C27" s="52">
        <f t="shared" si="0"/>
        <v>45777</v>
      </c>
      <c r="D27" s="58">
        <f t="shared" si="1"/>
        <v>0</v>
      </c>
      <c r="E27" s="212">
        <f t="shared" si="2"/>
        <v>0</v>
      </c>
      <c r="F27" s="58">
        <f t="shared" si="3"/>
        <v>0</v>
      </c>
      <c r="G27" s="58">
        <f t="shared" si="4"/>
        <v>0</v>
      </c>
      <c r="H27" s="58">
        <f t="shared" si="5"/>
        <v>0</v>
      </c>
      <c r="I27" s="46"/>
    </row>
    <row r="28" spans="1:12" ht="14" customHeight="1" x14ac:dyDescent="0.2">
      <c r="A28" s="44"/>
      <c r="B28" s="70">
        <v>20</v>
      </c>
      <c r="C28" s="52">
        <f t="shared" si="0"/>
        <v>45808</v>
      </c>
      <c r="D28" s="58">
        <f t="shared" si="1"/>
        <v>0</v>
      </c>
      <c r="E28" s="212">
        <f t="shared" si="2"/>
        <v>0</v>
      </c>
      <c r="F28" s="58">
        <f t="shared" si="3"/>
        <v>0</v>
      </c>
      <c r="G28" s="58">
        <f t="shared" si="4"/>
        <v>0</v>
      </c>
      <c r="H28" s="58">
        <f t="shared" si="5"/>
        <v>0</v>
      </c>
      <c r="I28" s="46"/>
    </row>
    <row r="29" spans="1:12" ht="14" customHeight="1" x14ac:dyDescent="0.2">
      <c r="A29" s="44"/>
      <c r="B29" s="70">
        <v>21</v>
      </c>
      <c r="C29" s="52">
        <f t="shared" si="0"/>
        <v>45838</v>
      </c>
      <c r="D29" s="58">
        <f t="shared" si="1"/>
        <v>0</v>
      </c>
      <c r="E29" s="212">
        <f t="shared" si="2"/>
        <v>0</v>
      </c>
      <c r="F29" s="58">
        <f t="shared" si="3"/>
        <v>0</v>
      </c>
      <c r="G29" s="58">
        <f t="shared" si="4"/>
        <v>0</v>
      </c>
      <c r="H29" s="58">
        <f t="shared" si="5"/>
        <v>0</v>
      </c>
      <c r="I29" s="46"/>
    </row>
    <row r="30" spans="1:12" ht="14" customHeight="1" x14ac:dyDescent="0.2">
      <c r="A30" s="44"/>
      <c r="B30" s="70">
        <v>22</v>
      </c>
      <c r="C30" s="52">
        <f t="shared" si="0"/>
        <v>45869</v>
      </c>
      <c r="D30" s="58">
        <f t="shared" si="1"/>
        <v>0</v>
      </c>
      <c r="E30" s="212">
        <f t="shared" si="2"/>
        <v>0</v>
      </c>
      <c r="F30" s="58">
        <f t="shared" si="3"/>
        <v>0</v>
      </c>
      <c r="G30" s="58">
        <f t="shared" si="4"/>
        <v>0</v>
      </c>
      <c r="H30" s="58">
        <f t="shared" si="5"/>
        <v>0</v>
      </c>
      <c r="I30" s="46"/>
    </row>
    <row r="31" spans="1:12" ht="14" customHeight="1" x14ac:dyDescent="0.2">
      <c r="A31" s="44"/>
      <c r="B31" s="70">
        <v>23</v>
      </c>
      <c r="C31" s="52">
        <f t="shared" si="0"/>
        <v>45900</v>
      </c>
      <c r="D31" s="58">
        <f t="shared" si="1"/>
        <v>0</v>
      </c>
      <c r="E31" s="212">
        <f t="shared" si="2"/>
        <v>0</v>
      </c>
      <c r="F31" s="58">
        <f t="shared" si="3"/>
        <v>0</v>
      </c>
      <c r="G31" s="58">
        <f t="shared" si="4"/>
        <v>0</v>
      </c>
      <c r="H31" s="58">
        <f t="shared" si="5"/>
        <v>0</v>
      </c>
      <c r="I31" s="46"/>
    </row>
    <row r="32" spans="1:12" ht="14" customHeight="1" x14ac:dyDescent="0.2">
      <c r="A32" s="44"/>
      <c r="B32" s="70">
        <v>24</v>
      </c>
      <c r="C32" s="52">
        <f t="shared" si="0"/>
        <v>45930</v>
      </c>
      <c r="D32" s="58">
        <f t="shared" si="1"/>
        <v>0</v>
      </c>
      <c r="E32" s="212">
        <f t="shared" si="2"/>
        <v>0</v>
      </c>
      <c r="F32" s="58">
        <f t="shared" si="3"/>
        <v>0</v>
      </c>
      <c r="G32" s="58">
        <f t="shared" si="4"/>
        <v>0</v>
      </c>
      <c r="H32" s="58">
        <f t="shared" si="5"/>
        <v>0</v>
      </c>
      <c r="I32" s="46"/>
    </row>
    <row r="33" spans="1:9" ht="14" customHeight="1" x14ac:dyDescent="0.2">
      <c r="A33" s="44"/>
      <c r="B33" s="70">
        <v>25</v>
      </c>
      <c r="C33" s="52">
        <f t="shared" si="0"/>
        <v>45961</v>
      </c>
      <c r="D33" s="58">
        <f t="shared" si="1"/>
        <v>0</v>
      </c>
      <c r="E33" s="212">
        <f t="shared" si="2"/>
        <v>0</v>
      </c>
      <c r="F33" s="58">
        <f t="shared" si="3"/>
        <v>0</v>
      </c>
      <c r="G33" s="58">
        <f t="shared" si="4"/>
        <v>0</v>
      </c>
      <c r="H33" s="58">
        <f t="shared" si="5"/>
        <v>0</v>
      </c>
      <c r="I33" s="46"/>
    </row>
    <row r="34" spans="1:9" ht="14" customHeight="1" x14ac:dyDescent="0.2">
      <c r="A34" s="44"/>
      <c r="B34" s="70">
        <v>26</v>
      </c>
      <c r="C34" s="52">
        <f t="shared" si="0"/>
        <v>45991</v>
      </c>
      <c r="D34" s="58">
        <f t="shared" si="1"/>
        <v>0</v>
      </c>
      <c r="E34" s="212">
        <f t="shared" si="2"/>
        <v>0</v>
      </c>
      <c r="F34" s="58">
        <f t="shared" si="3"/>
        <v>0</v>
      </c>
      <c r="G34" s="58">
        <f t="shared" si="4"/>
        <v>0</v>
      </c>
      <c r="H34" s="58">
        <f t="shared" si="5"/>
        <v>0</v>
      </c>
      <c r="I34" s="46"/>
    </row>
    <row r="35" spans="1:9" ht="14" customHeight="1" x14ac:dyDescent="0.2">
      <c r="A35" s="44"/>
      <c r="B35" s="70">
        <v>27</v>
      </c>
      <c r="C35" s="52">
        <f t="shared" si="0"/>
        <v>46022</v>
      </c>
      <c r="D35" s="58">
        <f t="shared" si="1"/>
        <v>0</v>
      </c>
      <c r="E35" s="212">
        <f t="shared" si="2"/>
        <v>0</v>
      </c>
      <c r="F35" s="58">
        <f t="shared" si="3"/>
        <v>0</v>
      </c>
      <c r="G35" s="58">
        <f t="shared" si="4"/>
        <v>0</v>
      </c>
      <c r="H35" s="58">
        <f t="shared" si="5"/>
        <v>0</v>
      </c>
      <c r="I35" s="46"/>
    </row>
    <row r="36" spans="1:9" ht="14" customHeight="1" x14ac:dyDescent="0.2">
      <c r="A36" s="44"/>
      <c r="B36" s="70">
        <v>28</v>
      </c>
      <c r="C36" s="52">
        <f t="shared" si="0"/>
        <v>46053</v>
      </c>
      <c r="D36" s="58">
        <f t="shared" si="1"/>
        <v>0</v>
      </c>
      <c r="E36" s="212">
        <f t="shared" si="2"/>
        <v>0</v>
      </c>
      <c r="F36" s="58">
        <f t="shared" si="3"/>
        <v>0</v>
      </c>
      <c r="G36" s="58">
        <f t="shared" si="4"/>
        <v>0</v>
      </c>
      <c r="H36" s="58">
        <f t="shared" si="5"/>
        <v>0</v>
      </c>
      <c r="I36" s="46"/>
    </row>
    <row r="37" spans="1:9" ht="14" customHeight="1" x14ac:dyDescent="0.2">
      <c r="A37" s="44"/>
      <c r="B37" s="70">
        <v>29</v>
      </c>
      <c r="C37" s="52">
        <f t="shared" si="0"/>
        <v>46081</v>
      </c>
      <c r="D37" s="58">
        <f t="shared" si="1"/>
        <v>0</v>
      </c>
      <c r="E37" s="212">
        <f t="shared" si="2"/>
        <v>0</v>
      </c>
      <c r="F37" s="58">
        <f t="shared" si="3"/>
        <v>0</v>
      </c>
      <c r="G37" s="58">
        <f t="shared" si="4"/>
        <v>0</v>
      </c>
      <c r="H37" s="58">
        <f t="shared" si="5"/>
        <v>0</v>
      </c>
      <c r="I37" s="46"/>
    </row>
    <row r="38" spans="1:9" ht="14" customHeight="1" x14ac:dyDescent="0.2">
      <c r="A38" s="44"/>
      <c r="B38" s="70">
        <v>30</v>
      </c>
      <c r="C38" s="52">
        <f t="shared" si="0"/>
        <v>46112</v>
      </c>
      <c r="D38" s="58">
        <f t="shared" si="1"/>
        <v>0</v>
      </c>
      <c r="E38" s="212">
        <f t="shared" si="2"/>
        <v>0</v>
      </c>
      <c r="F38" s="58">
        <f t="shared" si="3"/>
        <v>0</v>
      </c>
      <c r="G38" s="58">
        <f t="shared" si="4"/>
        <v>0</v>
      </c>
      <c r="H38" s="58">
        <f t="shared" si="5"/>
        <v>0</v>
      </c>
      <c r="I38" s="46"/>
    </row>
    <row r="39" spans="1:9" ht="14" customHeight="1" x14ac:dyDescent="0.2">
      <c r="A39" s="44"/>
      <c r="B39" s="70">
        <v>31</v>
      </c>
      <c r="C39" s="52">
        <f t="shared" si="0"/>
        <v>46142</v>
      </c>
      <c r="D39" s="58">
        <f t="shared" si="1"/>
        <v>0</v>
      </c>
      <c r="E39" s="212">
        <f t="shared" si="2"/>
        <v>0</v>
      </c>
      <c r="F39" s="58">
        <f t="shared" si="3"/>
        <v>0</v>
      </c>
      <c r="G39" s="58">
        <f t="shared" si="4"/>
        <v>0</v>
      </c>
      <c r="H39" s="58">
        <f t="shared" si="5"/>
        <v>0</v>
      </c>
      <c r="I39" s="46"/>
    </row>
    <row r="40" spans="1:9" ht="14" customHeight="1" x14ac:dyDescent="0.2">
      <c r="A40" s="44"/>
      <c r="B40" s="70">
        <v>32</v>
      </c>
      <c r="C40" s="52">
        <f t="shared" si="0"/>
        <v>46173</v>
      </c>
      <c r="D40" s="58">
        <f t="shared" si="1"/>
        <v>0</v>
      </c>
      <c r="E40" s="212">
        <f t="shared" si="2"/>
        <v>0</v>
      </c>
      <c r="F40" s="58">
        <f t="shared" si="3"/>
        <v>0</v>
      </c>
      <c r="G40" s="58">
        <f t="shared" si="4"/>
        <v>0</v>
      </c>
      <c r="H40" s="58">
        <f t="shared" si="5"/>
        <v>0</v>
      </c>
      <c r="I40" s="46"/>
    </row>
    <row r="41" spans="1:9" ht="14" customHeight="1" x14ac:dyDescent="0.2">
      <c r="A41" s="44"/>
      <c r="B41" s="70">
        <v>33</v>
      </c>
      <c r="C41" s="52">
        <f t="shared" si="0"/>
        <v>46203</v>
      </c>
      <c r="D41" s="58">
        <f t="shared" si="1"/>
        <v>0</v>
      </c>
      <c r="E41" s="212">
        <f t="shared" si="2"/>
        <v>0</v>
      </c>
      <c r="F41" s="58">
        <f t="shared" si="3"/>
        <v>0</v>
      </c>
      <c r="G41" s="58">
        <f t="shared" si="4"/>
        <v>0</v>
      </c>
      <c r="H41" s="58">
        <f t="shared" si="5"/>
        <v>0</v>
      </c>
      <c r="I41" s="46"/>
    </row>
    <row r="42" spans="1:9" ht="14" customHeight="1" x14ac:dyDescent="0.2">
      <c r="A42" s="44"/>
      <c r="B42" s="70">
        <v>34</v>
      </c>
      <c r="C42" s="52">
        <f t="shared" si="0"/>
        <v>46234</v>
      </c>
      <c r="D42" s="58">
        <f t="shared" si="1"/>
        <v>0</v>
      </c>
      <c r="E42" s="212">
        <f t="shared" si="2"/>
        <v>0</v>
      </c>
      <c r="F42" s="58">
        <f t="shared" si="3"/>
        <v>0</v>
      </c>
      <c r="G42" s="58">
        <f t="shared" si="4"/>
        <v>0</v>
      </c>
      <c r="H42" s="58">
        <f t="shared" si="5"/>
        <v>0</v>
      </c>
      <c r="I42" s="46"/>
    </row>
    <row r="43" spans="1:9" ht="14" customHeight="1" x14ac:dyDescent="0.2">
      <c r="A43" s="44"/>
      <c r="B43" s="70">
        <v>35</v>
      </c>
      <c r="C43" s="52">
        <f t="shared" si="0"/>
        <v>46265</v>
      </c>
      <c r="D43" s="58">
        <f t="shared" si="1"/>
        <v>0</v>
      </c>
      <c r="E43" s="212">
        <f t="shared" si="2"/>
        <v>0</v>
      </c>
      <c r="F43" s="58">
        <f t="shared" si="3"/>
        <v>0</v>
      </c>
      <c r="G43" s="58">
        <f t="shared" si="4"/>
        <v>0</v>
      </c>
      <c r="H43" s="58">
        <f t="shared" si="5"/>
        <v>0</v>
      </c>
      <c r="I43" s="46"/>
    </row>
    <row r="44" spans="1:9" ht="14" customHeight="1" x14ac:dyDescent="0.2">
      <c r="A44" s="44"/>
      <c r="B44" s="70">
        <v>36</v>
      </c>
      <c r="C44" s="52">
        <f t="shared" si="0"/>
        <v>46295</v>
      </c>
      <c r="D44" s="58">
        <f t="shared" si="1"/>
        <v>0</v>
      </c>
      <c r="E44" s="212">
        <f t="shared" si="2"/>
        <v>0</v>
      </c>
      <c r="F44" s="58">
        <f t="shared" si="3"/>
        <v>0</v>
      </c>
      <c r="G44" s="58">
        <f t="shared" si="4"/>
        <v>0</v>
      </c>
      <c r="H44" s="58">
        <f t="shared" si="5"/>
        <v>0</v>
      </c>
      <c r="I44" s="46"/>
    </row>
    <row r="45" spans="1:9" ht="14" customHeight="1" x14ac:dyDescent="0.2">
      <c r="A45" s="44"/>
      <c r="B45" s="70">
        <v>37</v>
      </c>
      <c r="C45" s="52">
        <f t="shared" si="0"/>
        <v>46326</v>
      </c>
      <c r="D45" s="58">
        <f t="shared" si="1"/>
        <v>0</v>
      </c>
      <c r="E45" s="212">
        <f t="shared" si="2"/>
        <v>0</v>
      </c>
      <c r="F45" s="58">
        <f t="shared" si="3"/>
        <v>0</v>
      </c>
      <c r="G45" s="58">
        <f t="shared" si="4"/>
        <v>0</v>
      </c>
      <c r="H45" s="58">
        <f t="shared" si="5"/>
        <v>0</v>
      </c>
      <c r="I45" s="46"/>
    </row>
    <row r="46" spans="1:9" ht="14" customHeight="1" x14ac:dyDescent="0.2">
      <c r="A46" s="44"/>
      <c r="B46" s="70">
        <v>38</v>
      </c>
      <c r="C46" s="52">
        <f t="shared" si="0"/>
        <v>46356</v>
      </c>
      <c r="D46" s="58">
        <f t="shared" si="1"/>
        <v>0</v>
      </c>
      <c r="E46" s="212">
        <f t="shared" si="2"/>
        <v>0</v>
      </c>
      <c r="F46" s="58">
        <f t="shared" si="3"/>
        <v>0</v>
      </c>
      <c r="G46" s="58">
        <f t="shared" si="4"/>
        <v>0</v>
      </c>
      <c r="H46" s="58">
        <f t="shared" si="5"/>
        <v>0</v>
      </c>
      <c r="I46" s="46"/>
    </row>
    <row r="47" spans="1:9" ht="14" customHeight="1" x14ac:dyDescent="0.2">
      <c r="A47" s="44"/>
      <c r="B47" s="70">
        <v>39</v>
      </c>
      <c r="C47" s="52">
        <f t="shared" si="0"/>
        <v>46387</v>
      </c>
      <c r="D47" s="58">
        <f t="shared" si="1"/>
        <v>0</v>
      </c>
      <c r="E47" s="212">
        <f t="shared" si="2"/>
        <v>0</v>
      </c>
      <c r="F47" s="58">
        <f t="shared" si="3"/>
        <v>0</v>
      </c>
      <c r="G47" s="58">
        <f t="shared" si="4"/>
        <v>0</v>
      </c>
      <c r="H47" s="58">
        <f t="shared" si="5"/>
        <v>0</v>
      </c>
      <c r="I47" s="46"/>
    </row>
    <row r="48" spans="1:9" ht="14" customHeight="1" x14ac:dyDescent="0.2">
      <c r="A48" s="44"/>
      <c r="B48" s="70">
        <v>40</v>
      </c>
      <c r="C48" s="52">
        <f t="shared" si="0"/>
        <v>46418</v>
      </c>
      <c r="D48" s="58">
        <f t="shared" si="1"/>
        <v>0</v>
      </c>
      <c r="E48" s="212">
        <f t="shared" si="2"/>
        <v>0</v>
      </c>
      <c r="F48" s="58">
        <f t="shared" si="3"/>
        <v>0</v>
      </c>
      <c r="G48" s="58">
        <f t="shared" si="4"/>
        <v>0</v>
      </c>
      <c r="H48" s="58">
        <f t="shared" si="5"/>
        <v>0</v>
      </c>
      <c r="I48" s="46"/>
    </row>
    <row r="49" spans="1:9" ht="14" customHeight="1" x14ac:dyDescent="0.2">
      <c r="A49" s="44"/>
      <c r="B49" s="70">
        <v>41</v>
      </c>
      <c r="C49" s="52">
        <f t="shared" si="0"/>
        <v>46446</v>
      </c>
      <c r="D49" s="58">
        <f t="shared" si="1"/>
        <v>0</v>
      </c>
      <c r="E49" s="212">
        <f t="shared" si="2"/>
        <v>0</v>
      </c>
      <c r="F49" s="58">
        <f t="shared" si="3"/>
        <v>0</v>
      </c>
      <c r="G49" s="58">
        <f t="shared" si="4"/>
        <v>0</v>
      </c>
      <c r="H49" s="58">
        <f t="shared" si="5"/>
        <v>0</v>
      </c>
      <c r="I49" s="46"/>
    </row>
    <row r="50" spans="1:9" ht="14" customHeight="1" x14ac:dyDescent="0.2">
      <c r="A50" s="44"/>
      <c r="B50" s="70">
        <v>42</v>
      </c>
      <c r="C50" s="52">
        <f t="shared" si="0"/>
        <v>46477</v>
      </c>
      <c r="D50" s="58">
        <f t="shared" si="1"/>
        <v>0</v>
      </c>
      <c r="E50" s="212">
        <f t="shared" si="2"/>
        <v>0</v>
      </c>
      <c r="F50" s="58">
        <f t="shared" si="3"/>
        <v>0</v>
      </c>
      <c r="G50" s="58">
        <f t="shared" si="4"/>
        <v>0</v>
      </c>
      <c r="H50" s="58">
        <f t="shared" si="5"/>
        <v>0</v>
      </c>
      <c r="I50" s="46"/>
    </row>
    <row r="51" spans="1:9" ht="14" customHeight="1" x14ac:dyDescent="0.2">
      <c r="A51" s="44"/>
      <c r="B51" s="70">
        <v>43</v>
      </c>
      <c r="C51" s="52">
        <f t="shared" si="0"/>
        <v>46507</v>
      </c>
      <c r="D51" s="58">
        <f t="shared" si="1"/>
        <v>0</v>
      </c>
      <c r="E51" s="212">
        <f t="shared" si="2"/>
        <v>0</v>
      </c>
      <c r="F51" s="58">
        <f t="shared" si="3"/>
        <v>0</v>
      </c>
      <c r="G51" s="58">
        <f t="shared" si="4"/>
        <v>0</v>
      </c>
      <c r="H51" s="58">
        <f t="shared" si="5"/>
        <v>0</v>
      </c>
      <c r="I51" s="46"/>
    </row>
    <row r="52" spans="1:9" ht="14" customHeight="1" x14ac:dyDescent="0.2">
      <c r="A52" s="44"/>
      <c r="B52" s="70">
        <v>44</v>
      </c>
      <c r="C52" s="52">
        <f t="shared" si="0"/>
        <v>46538</v>
      </c>
      <c r="D52" s="58">
        <f t="shared" si="1"/>
        <v>0</v>
      </c>
      <c r="E52" s="212">
        <f t="shared" si="2"/>
        <v>0</v>
      </c>
      <c r="F52" s="58">
        <f t="shared" si="3"/>
        <v>0</v>
      </c>
      <c r="G52" s="58">
        <f t="shared" si="4"/>
        <v>0</v>
      </c>
      <c r="H52" s="58">
        <f t="shared" si="5"/>
        <v>0</v>
      </c>
      <c r="I52" s="46"/>
    </row>
    <row r="53" spans="1:9" ht="14" customHeight="1" x14ac:dyDescent="0.2">
      <c r="A53" s="44"/>
      <c r="B53" s="70">
        <v>45</v>
      </c>
      <c r="C53" s="52">
        <f t="shared" si="0"/>
        <v>46568</v>
      </c>
      <c r="D53" s="58">
        <f t="shared" si="1"/>
        <v>0</v>
      </c>
      <c r="E53" s="212">
        <f t="shared" si="2"/>
        <v>0</v>
      </c>
      <c r="F53" s="58">
        <f t="shared" si="3"/>
        <v>0</v>
      </c>
      <c r="G53" s="58">
        <f t="shared" si="4"/>
        <v>0</v>
      </c>
      <c r="H53" s="58">
        <f t="shared" si="5"/>
        <v>0</v>
      </c>
      <c r="I53" s="46"/>
    </row>
    <row r="54" spans="1:9" ht="14" customHeight="1" x14ac:dyDescent="0.2">
      <c r="A54" s="44"/>
      <c r="B54" s="70">
        <v>46</v>
      </c>
      <c r="C54" s="52">
        <f t="shared" si="0"/>
        <v>46599</v>
      </c>
      <c r="D54" s="58">
        <f t="shared" si="1"/>
        <v>0</v>
      </c>
      <c r="E54" s="212">
        <f t="shared" si="2"/>
        <v>0</v>
      </c>
      <c r="F54" s="58">
        <f t="shared" si="3"/>
        <v>0</v>
      </c>
      <c r="G54" s="58">
        <f t="shared" si="4"/>
        <v>0</v>
      </c>
      <c r="H54" s="58">
        <f t="shared" si="5"/>
        <v>0</v>
      </c>
      <c r="I54" s="46"/>
    </row>
    <row r="55" spans="1:9" ht="14" customHeight="1" x14ac:dyDescent="0.2">
      <c r="A55" s="44"/>
      <c r="B55" s="70">
        <v>47</v>
      </c>
      <c r="C55" s="52">
        <f t="shared" si="0"/>
        <v>46630</v>
      </c>
      <c r="D55" s="58">
        <f t="shared" si="1"/>
        <v>0</v>
      </c>
      <c r="E55" s="212">
        <f t="shared" si="2"/>
        <v>0</v>
      </c>
      <c r="F55" s="58">
        <f t="shared" si="3"/>
        <v>0</v>
      </c>
      <c r="G55" s="58">
        <f t="shared" si="4"/>
        <v>0</v>
      </c>
      <c r="H55" s="58">
        <f t="shared" si="5"/>
        <v>0</v>
      </c>
      <c r="I55" s="46"/>
    </row>
    <row r="56" spans="1:9" ht="14" customHeight="1" x14ac:dyDescent="0.2">
      <c r="A56" s="44"/>
      <c r="B56" s="70">
        <v>48</v>
      </c>
      <c r="C56" s="52">
        <f t="shared" si="0"/>
        <v>46660</v>
      </c>
      <c r="D56" s="58">
        <f t="shared" si="1"/>
        <v>0</v>
      </c>
      <c r="E56" s="212">
        <f t="shared" si="2"/>
        <v>0</v>
      </c>
      <c r="F56" s="58">
        <f t="shared" si="3"/>
        <v>0</v>
      </c>
      <c r="G56" s="58">
        <f t="shared" si="4"/>
        <v>0</v>
      </c>
      <c r="H56" s="58">
        <f t="shared" si="5"/>
        <v>0</v>
      </c>
      <c r="I56" s="46"/>
    </row>
    <row r="57" spans="1:9" ht="14" customHeight="1" x14ac:dyDescent="0.2">
      <c r="A57" s="44"/>
      <c r="B57" s="70">
        <v>49</v>
      </c>
      <c r="C57" s="52">
        <f t="shared" si="0"/>
        <v>46691</v>
      </c>
      <c r="D57" s="58">
        <f t="shared" si="1"/>
        <v>0</v>
      </c>
      <c r="E57" s="212">
        <f t="shared" si="2"/>
        <v>0</v>
      </c>
      <c r="F57" s="58">
        <f t="shared" si="3"/>
        <v>0</v>
      </c>
      <c r="G57" s="58">
        <f t="shared" si="4"/>
        <v>0</v>
      </c>
      <c r="H57" s="58">
        <f t="shared" si="5"/>
        <v>0</v>
      </c>
      <c r="I57" s="46"/>
    </row>
    <row r="58" spans="1:9" ht="14" customHeight="1" x14ac:dyDescent="0.2">
      <c r="A58" s="44"/>
      <c r="B58" s="70">
        <v>50</v>
      </c>
      <c r="C58" s="52">
        <f t="shared" si="0"/>
        <v>46721</v>
      </c>
      <c r="D58" s="58">
        <f t="shared" si="1"/>
        <v>0</v>
      </c>
      <c r="E58" s="212">
        <f t="shared" si="2"/>
        <v>0</v>
      </c>
      <c r="F58" s="58">
        <f t="shared" si="3"/>
        <v>0</v>
      </c>
      <c r="G58" s="58">
        <f t="shared" si="4"/>
        <v>0</v>
      </c>
      <c r="H58" s="58">
        <f t="shared" si="5"/>
        <v>0</v>
      </c>
      <c r="I58" s="46"/>
    </row>
    <row r="59" spans="1:9" ht="14" customHeight="1" x14ac:dyDescent="0.2">
      <c r="A59" s="44"/>
      <c r="B59" s="70">
        <v>51</v>
      </c>
      <c r="C59" s="52">
        <f t="shared" si="0"/>
        <v>46752</v>
      </c>
      <c r="D59" s="58">
        <f t="shared" si="1"/>
        <v>0</v>
      </c>
      <c r="E59" s="212">
        <f t="shared" si="2"/>
        <v>0</v>
      </c>
      <c r="F59" s="58">
        <f t="shared" si="3"/>
        <v>0</v>
      </c>
      <c r="G59" s="58">
        <f t="shared" si="4"/>
        <v>0</v>
      </c>
      <c r="H59" s="58">
        <f t="shared" si="5"/>
        <v>0</v>
      </c>
      <c r="I59" s="46"/>
    </row>
    <row r="60" spans="1:9" ht="14" customHeight="1" x14ac:dyDescent="0.2">
      <c r="A60" s="44"/>
      <c r="B60" s="70">
        <v>52</v>
      </c>
      <c r="C60" s="52">
        <f t="shared" si="0"/>
        <v>46783</v>
      </c>
      <c r="D60" s="58">
        <f t="shared" si="1"/>
        <v>0</v>
      </c>
      <c r="E60" s="212">
        <f t="shared" si="2"/>
        <v>0</v>
      </c>
      <c r="F60" s="58">
        <f t="shared" si="3"/>
        <v>0</v>
      </c>
      <c r="G60" s="58">
        <f t="shared" si="4"/>
        <v>0</v>
      </c>
      <c r="H60" s="58">
        <f t="shared" si="5"/>
        <v>0</v>
      </c>
      <c r="I60" s="46"/>
    </row>
    <row r="61" spans="1:9" ht="14" customHeight="1" x14ac:dyDescent="0.2">
      <c r="A61" s="44"/>
      <c r="B61" s="70">
        <v>53</v>
      </c>
      <c r="C61" s="52">
        <f t="shared" si="0"/>
        <v>46812</v>
      </c>
      <c r="D61" s="58">
        <f t="shared" si="1"/>
        <v>0</v>
      </c>
      <c r="E61" s="212">
        <f t="shared" si="2"/>
        <v>0</v>
      </c>
      <c r="F61" s="58">
        <f t="shared" si="3"/>
        <v>0</v>
      </c>
      <c r="G61" s="58">
        <f t="shared" si="4"/>
        <v>0</v>
      </c>
      <c r="H61" s="58">
        <f t="shared" si="5"/>
        <v>0</v>
      </c>
      <c r="I61" s="46"/>
    </row>
    <row r="62" spans="1:9" ht="14" customHeight="1" x14ac:dyDescent="0.2">
      <c r="A62" s="44"/>
      <c r="B62" s="70">
        <v>54</v>
      </c>
      <c r="C62" s="52">
        <f t="shared" si="0"/>
        <v>46843</v>
      </c>
      <c r="D62" s="58">
        <f t="shared" si="1"/>
        <v>0</v>
      </c>
      <c r="E62" s="212">
        <f t="shared" si="2"/>
        <v>0</v>
      </c>
      <c r="F62" s="58">
        <f t="shared" si="3"/>
        <v>0</v>
      </c>
      <c r="G62" s="58">
        <f t="shared" si="4"/>
        <v>0</v>
      </c>
      <c r="H62" s="58">
        <f t="shared" si="5"/>
        <v>0</v>
      </c>
      <c r="I62" s="46"/>
    </row>
    <row r="63" spans="1:9" ht="14" customHeight="1" x14ac:dyDescent="0.2">
      <c r="A63" s="44"/>
      <c r="B63" s="70">
        <v>55</v>
      </c>
      <c r="C63" s="52">
        <f t="shared" si="0"/>
        <v>46873</v>
      </c>
      <c r="D63" s="58">
        <f t="shared" si="1"/>
        <v>0</v>
      </c>
      <c r="E63" s="212">
        <f t="shared" si="2"/>
        <v>0</v>
      </c>
      <c r="F63" s="58">
        <f t="shared" si="3"/>
        <v>0</v>
      </c>
      <c r="G63" s="58">
        <f t="shared" si="4"/>
        <v>0</v>
      </c>
      <c r="H63" s="58">
        <f t="shared" si="5"/>
        <v>0</v>
      </c>
      <c r="I63" s="46"/>
    </row>
    <row r="64" spans="1:9" ht="14" customHeight="1" x14ac:dyDescent="0.2">
      <c r="A64" s="44"/>
      <c r="B64" s="70">
        <v>56</v>
      </c>
      <c r="C64" s="52">
        <f t="shared" si="0"/>
        <v>46904</v>
      </c>
      <c r="D64" s="58">
        <f t="shared" si="1"/>
        <v>0</v>
      </c>
      <c r="E64" s="212">
        <f t="shared" si="2"/>
        <v>0</v>
      </c>
      <c r="F64" s="58">
        <f t="shared" si="3"/>
        <v>0</v>
      </c>
      <c r="G64" s="58">
        <f t="shared" si="4"/>
        <v>0</v>
      </c>
      <c r="H64" s="58">
        <f t="shared" si="5"/>
        <v>0</v>
      </c>
      <c r="I64" s="46"/>
    </row>
    <row r="65" spans="1:9" ht="14" customHeight="1" x14ac:dyDescent="0.2">
      <c r="A65" s="44"/>
      <c r="B65" s="70">
        <v>57</v>
      </c>
      <c r="C65" s="52">
        <f t="shared" si="0"/>
        <v>46934</v>
      </c>
      <c r="D65" s="58">
        <f t="shared" si="1"/>
        <v>0</v>
      </c>
      <c r="E65" s="212">
        <f t="shared" si="2"/>
        <v>0</v>
      </c>
      <c r="F65" s="58">
        <f t="shared" si="3"/>
        <v>0</v>
      </c>
      <c r="G65" s="58">
        <f t="shared" si="4"/>
        <v>0</v>
      </c>
      <c r="H65" s="58">
        <f t="shared" si="5"/>
        <v>0</v>
      </c>
      <c r="I65" s="46"/>
    </row>
    <row r="66" spans="1:9" ht="14" customHeight="1" x14ac:dyDescent="0.2">
      <c r="A66" s="44"/>
      <c r="B66" s="70">
        <v>58</v>
      </c>
      <c r="C66" s="52">
        <f t="shared" si="0"/>
        <v>46965</v>
      </c>
      <c r="D66" s="58">
        <f t="shared" si="1"/>
        <v>0</v>
      </c>
      <c r="E66" s="212">
        <f t="shared" si="2"/>
        <v>0</v>
      </c>
      <c r="F66" s="58">
        <f t="shared" si="3"/>
        <v>0</v>
      </c>
      <c r="G66" s="58">
        <f t="shared" si="4"/>
        <v>0</v>
      </c>
      <c r="H66" s="58">
        <f t="shared" si="5"/>
        <v>0</v>
      </c>
      <c r="I66" s="46"/>
    </row>
    <row r="67" spans="1:9" ht="14" customHeight="1" x14ac:dyDescent="0.2">
      <c r="A67" s="44"/>
      <c r="B67" s="70">
        <v>59</v>
      </c>
      <c r="C67" s="52">
        <f t="shared" si="0"/>
        <v>46996</v>
      </c>
      <c r="D67" s="58">
        <f t="shared" si="1"/>
        <v>0</v>
      </c>
      <c r="E67" s="212">
        <f t="shared" si="2"/>
        <v>0</v>
      </c>
      <c r="F67" s="58">
        <f t="shared" si="3"/>
        <v>0</v>
      </c>
      <c r="G67" s="58">
        <f t="shared" si="4"/>
        <v>0</v>
      </c>
      <c r="H67" s="58">
        <f t="shared" si="5"/>
        <v>0</v>
      </c>
      <c r="I67" s="46"/>
    </row>
    <row r="68" spans="1:9" ht="14" customHeight="1" x14ac:dyDescent="0.2">
      <c r="A68" s="44"/>
      <c r="B68" s="70">
        <v>60</v>
      </c>
      <c r="C68" s="52">
        <f t="shared" si="0"/>
        <v>47026</v>
      </c>
      <c r="D68" s="58">
        <f t="shared" si="1"/>
        <v>0</v>
      </c>
      <c r="E68" s="212">
        <f t="shared" si="2"/>
        <v>0</v>
      </c>
      <c r="F68" s="58">
        <f t="shared" si="3"/>
        <v>0</v>
      </c>
      <c r="G68" s="58">
        <f t="shared" si="4"/>
        <v>0</v>
      </c>
      <c r="H68" s="58">
        <f t="shared" si="5"/>
        <v>0</v>
      </c>
      <c r="I68" s="46"/>
    </row>
    <row r="69" spans="1:9" ht="14" customHeight="1" x14ac:dyDescent="0.2">
      <c r="A69" s="44"/>
      <c r="B69" s="70">
        <v>61</v>
      </c>
      <c r="C69" s="52">
        <f t="shared" si="0"/>
        <v>47057</v>
      </c>
      <c r="D69" s="58">
        <f t="shared" si="1"/>
        <v>0</v>
      </c>
      <c r="E69" s="212">
        <f t="shared" si="2"/>
        <v>0</v>
      </c>
      <c r="F69" s="58">
        <f t="shared" si="3"/>
        <v>0</v>
      </c>
      <c r="G69" s="58">
        <f t="shared" si="4"/>
        <v>0</v>
      </c>
      <c r="H69" s="58">
        <f t="shared" si="5"/>
        <v>0</v>
      </c>
      <c r="I69" s="46"/>
    </row>
    <row r="70" spans="1:9" ht="14" customHeight="1" x14ac:dyDescent="0.2">
      <c r="A70" s="44"/>
      <c r="B70" s="70">
        <v>62</v>
      </c>
      <c r="C70" s="52">
        <f t="shared" si="0"/>
        <v>47087</v>
      </c>
      <c r="D70" s="58">
        <f t="shared" si="1"/>
        <v>0</v>
      </c>
      <c r="E70" s="212">
        <f t="shared" si="2"/>
        <v>0</v>
      </c>
      <c r="F70" s="58">
        <f t="shared" si="3"/>
        <v>0</v>
      </c>
      <c r="G70" s="58">
        <f t="shared" si="4"/>
        <v>0</v>
      </c>
      <c r="H70" s="58">
        <f t="shared" si="5"/>
        <v>0</v>
      </c>
      <c r="I70" s="46"/>
    </row>
    <row r="71" spans="1:9" ht="14" customHeight="1" x14ac:dyDescent="0.2">
      <c r="A71" s="44"/>
      <c r="B71" s="70">
        <v>63</v>
      </c>
      <c r="C71" s="52">
        <f t="shared" si="0"/>
        <v>47118</v>
      </c>
      <c r="D71" s="58">
        <f t="shared" si="1"/>
        <v>0</v>
      </c>
      <c r="E71" s="212">
        <f t="shared" si="2"/>
        <v>0</v>
      </c>
      <c r="F71" s="58">
        <f t="shared" si="3"/>
        <v>0</v>
      </c>
      <c r="G71" s="58">
        <f t="shared" si="4"/>
        <v>0</v>
      </c>
      <c r="H71" s="58">
        <f t="shared" si="5"/>
        <v>0</v>
      </c>
      <c r="I71" s="46"/>
    </row>
    <row r="72" spans="1:9" ht="14" customHeight="1" x14ac:dyDescent="0.2">
      <c r="A72" s="44"/>
      <c r="B72" s="70">
        <v>64</v>
      </c>
      <c r="C72" s="52">
        <f t="shared" si="0"/>
        <v>47149</v>
      </c>
      <c r="D72" s="58">
        <f t="shared" si="1"/>
        <v>0</v>
      </c>
      <c r="E72" s="212">
        <f t="shared" si="2"/>
        <v>0</v>
      </c>
      <c r="F72" s="58">
        <f t="shared" si="3"/>
        <v>0</v>
      </c>
      <c r="G72" s="58">
        <f t="shared" si="4"/>
        <v>0</v>
      </c>
      <c r="H72" s="58">
        <f t="shared" si="5"/>
        <v>0</v>
      </c>
      <c r="I72" s="46"/>
    </row>
    <row r="73" spans="1:9" ht="14" customHeight="1" x14ac:dyDescent="0.2">
      <c r="A73" s="44"/>
      <c r="B73" s="70">
        <v>65</v>
      </c>
      <c r="C73" s="52">
        <f t="shared" si="0"/>
        <v>47177</v>
      </c>
      <c r="D73" s="58">
        <f t="shared" si="1"/>
        <v>0</v>
      </c>
      <c r="E73" s="212">
        <f t="shared" si="2"/>
        <v>0</v>
      </c>
      <c r="F73" s="58">
        <f t="shared" si="3"/>
        <v>0</v>
      </c>
      <c r="G73" s="58">
        <f t="shared" si="4"/>
        <v>0</v>
      </c>
      <c r="H73" s="58">
        <f t="shared" si="5"/>
        <v>0</v>
      </c>
      <c r="I73" s="46"/>
    </row>
    <row r="74" spans="1:9" ht="14" customHeight="1" x14ac:dyDescent="0.2">
      <c r="A74" s="44"/>
      <c r="B74" s="70">
        <v>66</v>
      </c>
      <c r="C74" s="52">
        <f t="shared" si="0"/>
        <v>47208</v>
      </c>
      <c r="D74" s="58">
        <f t="shared" si="1"/>
        <v>0</v>
      </c>
      <c r="E74" s="212">
        <f t="shared" si="2"/>
        <v>0</v>
      </c>
      <c r="F74" s="58">
        <f t="shared" si="3"/>
        <v>0</v>
      </c>
      <c r="G74" s="58">
        <f t="shared" si="4"/>
        <v>0</v>
      </c>
      <c r="H74" s="58">
        <f t="shared" si="5"/>
        <v>0</v>
      </c>
      <c r="I74" s="46"/>
    </row>
    <row r="75" spans="1:9" ht="14" customHeight="1" x14ac:dyDescent="0.2">
      <c r="A75" s="44"/>
      <c r="B75" s="70">
        <v>67</v>
      </c>
      <c r="C75" s="52">
        <f t="shared" ref="C75:C128" si="6">EOMONTH(C74+2,0)</f>
        <v>47238</v>
      </c>
      <c r="D75" s="58">
        <f t="shared" ref="D75:D128" si="7">H74</f>
        <v>0</v>
      </c>
      <c r="E75" s="212">
        <f t="shared" ref="E75:E128" si="8">$G$3</f>
        <v>0</v>
      </c>
      <c r="F75" s="58">
        <f t="shared" ref="F75:F128" si="9">-E75-G75</f>
        <v>0</v>
      </c>
      <c r="G75" s="58">
        <f t="shared" ref="G75:G128" si="10">D75*$D$4/12</f>
        <v>0</v>
      </c>
      <c r="H75" s="58">
        <f t="shared" ref="H75:H128" si="11">D75+G75+E75</f>
        <v>0</v>
      </c>
      <c r="I75" s="46"/>
    </row>
    <row r="76" spans="1:9" ht="14" customHeight="1" x14ac:dyDescent="0.2">
      <c r="A76" s="44"/>
      <c r="B76" s="70">
        <v>68</v>
      </c>
      <c r="C76" s="52">
        <f t="shared" si="6"/>
        <v>47269</v>
      </c>
      <c r="D76" s="58">
        <f t="shared" si="7"/>
        <v>0</v>
      </c>
      <c r="E76" s="212">
        <f t="shared" si="8"/>
        <v>0</v>
      </c>
      <c r="F76" s="58">
        <f t="shared" si="9"/>
        <v>0</v>
      </c>
      <c r="G76" s="58">
        <f t="shared" si="10"/>
        <v>0</v>
      </c>
      <c r="H76" s="58">
        <f t="shared" si="11"/>
        <v>0</v>
      </c>
      <c r="I76" s="46"/>
    </row>
    <row r="77" spans="1:9" ht="14" customHeight="1" x14ac:dyDescent="0.2">
      <c r="A77" s="44"/>
      <c r="B77" s="70">
        <v>69</v>
      </c>
      <c r="C77" s="52">
        <f t="shared" si="6"/>
        <v>47299</v>
      </c>
      <c r="D77" s="58">
        <f t="shared" si="7"/>
        <v>0</v>
      </c>
      <c r="E77" s="212">
        <f t="shared" si="8"/>
        <v>0</v>
      </c>
      <c r="F77" s="58">
        <f t="shared" si="9"/>
        <v>0</v>
      </c>
      <c r="G77" s="58">
        <f t="shared" si="10"/>
        <v>0</v>
      </c>
      <c r="H77" s="58">
        <f t="shared" si="11"/>
        <v>0</v>
      </c>
      <c r="I77" s="46"/>
    </row>
    <row r="78" spans="1:9" ht="14" customHeight="1" x14ac:dyDescent="0.2">
      <c r="A78" s="44"/>
      <c r="B78" s="70">
        <v>70</v>
      </c>
      <c r="C78" s="52">
        <f t="shared" si="6"/>
        <v>47330</v>
      </c>
      <c r="D78" s="58">
        <f t="shared" si="7"/>
        <v>0</v>
      </c>
      <c r="E78" s="212">
        <f t="shared" si="8"/>
        <v>0</v>
      </c>
      <c r="F78" s="58">
        <f t="shared" si="9"/>
        <v>0</v>
      </c>
      <c r="G78" s="58">
        <f t="shared" si="10"/>
        <v>0</v>
      </c>
      <c r="H78" s="58">
        <f t="shared" si="11"/>
        <v>0</v>
      </c>
      <c r="I78" s="46"/>
    </row>
    <row r="79" spans="1:9" ht="14" customHeight="1" x14ac:dyDescent="0.2">
      <c r="A79" s="44"/>
      <c r="B79" s="70">
        <v>71</v>
      </c>
      <c r="C79" s="52">
        <f t="shared" si="6"/>
        <v>47361</v>
      </c>
      <c r="D79" s="58">
        <f t="shared" si="7"/>
        <v>0</v>
      </c>
      <c r="E79" s="212">
        <f t="shared" si="8"/>
        <v>0</v>
      </c>
      <c r="F79" s="58">
        <f t="shared" si="9"/>
        <v>0</v>
      </c>
      <c r="G79" s="58">
        <f t="shared" si="10"/>
        <v>0</v>
      </c>
      <c r="H79" s="58">
        <f t="shared" si="11"/>
        <v>0</v>
      </c>
      <c r="I79" s="46"/>
    </row>
    <row r="80" spans="1:9" ht="14" customHeight="1" x14ac:dyDescent="0.2">
      <c r="A80" s="44"/>
      <c r="B80" s="70">
        <v>72</v>
      </c>
      <c r="C80" s="52">
        <f t="shared" si="6"/>
        <v>47391</v>
      </c>
      <c r="D80" s="58">
        <f t="shared" si="7"/>
        <v>0</v>
      </c>
      <c r="E80" s="212">
        <f t="shared" si="8"/>
        <v>0</v>
      </c>
      <c r="F80" s="58">
        <f t="shared" si="9"/>
        <v>0</v>
      </c>
      <c r="G80" s="58">
        <f t="shared" si="10"/>
        <v>0</v>
      </c>
      <c r="H80" s="58">
        <f t="shared" si="11"/>
        <v>0</v>
      </c>
      <c r="I80" s="46"/>
    </row>
    <row r="81" spans="1:9" ht="14" customHeight="1" x14ac:dyDescent="0.2">
      <c r="A81" s="44"/>
      <c r="B81" s="70">
        <v>73</v>
      </c>
      <c r="C81" s="52">
        <f t="shared" si="6"/>
        <v>47422</v>
      </c>
      <c r="D81" s="58">
        <f t="shared" si="7"/>
        <v>0</v>
      </c>
      <c r="E81" s="212">
        <f t="shared" si="8"/>
        <v>0</v>
      </c>
      <c r="F81" s="58">
        <f t="shared" si="9"/>
        <v>0</v>
      </c>
      <c r="G81" s="58">
        <f t="shared" si="10"/>
        <v>0</v>
      </c>
      <c r="H81" s="58">
        <f t="shared" si="11"/>
        <v>0</v>
      </c>
      <c r="I81" s="46"/>
    </row>
    <row r="82" spans="1:9" ht="14" customHeight="1" x14ac:dyDescent="0.2">
      <c r="A82" s="44"/>
      <c r="B82" s="70">
        <v>74</v>
      </c>
      <c r="C82" s="52">
        <f t="shared" si="6"/>
        <v>47452</v>
      </c>
      <c r="D82" s="58">
        <f t="shared" si="7"/>
        <v>0</v>
      </c>
      <c r="E82" s="212">
        <f t="shared" si="8"/>
        <v>0</v>
      </c>
      <c r="F82" s="58">
        <f t="shared" si="9"/>
        <v>0</v>
      </c>
      <c r="G82" s="58">
        <f t="shared" si="10"/>
        <v>0</v>
      </c>
      <c r="H82" s="58">
        <f t="shared" si="11"/>
        <v>0</v>
      </c>
      <c r="I82" s="46"/>
    </row>
    <row r="83" spans="1:9" ht="14" customHeight="1" x14ac:dyDescent="0.2">
      <c r="A83" s="44"/>
      <c r="B83" s="70">
        <v>75</v>
      </c>
      <c r="C83" s="52">
        <f t="shared" si="6"/>
        <v>47483</v>
      </c>
      <c r="D83" s="58">
        <f t="shared" si="7"/>
        <v>0</v>
      </c>
      <c r="E83" s="212">
        <f t="shared" si="8"/>
        <v>0</v>
      </c>
      <c r="F83" s="58">
        <f t="shared" si="9"/>
        <v>0</v>
      </c>
      <c r="G83" s="58">
        <f t="shared" si="10"/>
        <v>0</v>
      </c>
      <c r="H83" s="58">
        <f t="shared" si="11"/>
        <v>0</v>
      </c>
      <c r="I83" s="46"/>
    </row>
    <row r="84" spans="1:9" ht="14" customHeight="1" x14ac:dyDescent="0.2">
      <c r="A84" s="44"/>
      <c r="B84" s="70">
        <v>76</v>
      </c>
      <c r="C84" s="52">
        <f t="shared" si="6"/>
        <v>47514</v>
      </c>
      <c r="D84" s="58">
        <f t="shared" si="7"/>
        <v>0</v>
      </c>
      <c r="E84" s="212">
        <f t="shared" si="8"/>
        <v>0</v>
      </c>
      <c r="F84" s="58">
        <f t="shared" si="9"/>
        <v>0</v>
      </c>
      <c r="G84" s="58">
        <f t="shared" si="10"/>
        <v>0</v>
      </c>
      <c r="H84" s="58">
        <f t="shared" si="11"/>
        <v>0</v>
      </c>
      <c r="I84" s="46"/>
    </row>
    <row r="85" spans="1:9" ht="14" customHeight="1" x14ac:dyDescent="0.2">
      <c r="A85" s="44"/>
      <c r="B85" s="70">
        <v>77</v>
      </c>
      <c r="C85" s="52">
        <f t="shared" si="6"/>
        <v>47542</v>
      </c>
      <c r="D85" s="58">
        <f t="shared" si="7"/>
        <v>0</v>
      </c>
      <c r="E85" s="212">
        <f t="shared" si="8"/>
        <v>0</v>
      </c>
      <c r="F85" s="58">
        <f t="shared" si="9"/>
        <v>0</v>
      </c>
      <c r="G85" s="58">
        <f t="shared" si="10"/>
        <v>0</v>
      </c>
      <c r="H85" s="58">
        <f t="shared" si="11"/>
        <v>0</v>
      </c>
      <c r="I85" s="46"/>
    </row>
    <row r="86" spans="1:9" ht="14" customHeight="1" x14ac:dyDescent="0.2">
      <c r="A86" s="44"/>
      <c r="B86" s="70">
        <v>78</v>
      </c>
      <c r="C86" s="52">
        <f t="shared" si="6"/>
        <v>47573</v>
      </c>
      <c r="D86" s="58">
        <f t="shared" si="7"/>
        <v>0</v>
      </c>
      <c r="E86" s="212">
        <f t="shared" si="8"/>
        <v>0</v>
      </c>
      <c r="F86" s="58">
        <f t="shared" si="9"/>
        <v>0</v>
      </c>
      <c r="G86" s="58">
        <f t="shared" si="10"/>
        <v>0</v>
      </c>
      <c r="H86" s="58">
        <f t="shared" si="11"/>
        <v>0</v>
      </c>
      <c r="I86" s="46"/>
    </row>
    <row r="87" spans="1:9" ht="14" customHeight="1" x14ac:dyDescent="0.2">
      <c r="A87" s="44"/>
      <c r="B87" s="70">
        <v>79</v>
      </c>
      <c r="C87" s="52">
        <f t="shared" si="6"/>
        <v>47603</v>
      </c>
      <c r="D87" s="58">
        <f t="shared" si="7"/>
        <v>0</v>
      </c>
      <c r="E87" s="212">
        <f t="shared" si="8"/>
        <v>0</v>
      </c>
      <c r="F87" s="58">
        <f t="shared" si="9"/>
        <v>0</v>
      </c>
      <c r="G87" s="58">
        <f t="shared" si="10"/>
        <v>0</v>
      </c>
      <c r="H87" s="58">
        <f t="shared" si="11"/>
        <v>0</v>
      </c>
      <c r="I87" s="46"/>
    </row>
    <row r="88" spans="1:9" ht="14" customHeight="1" x14ac:dyDescent="0.2">
      <c r="A88" s="44"/>
      <c r="B88" s="70">
        <v>80</v>
      </c>
      <c r="C88" s="52">
        <f t="shared" si="6"/>
        <v>47634</v>
      </c>
      <c r="D88" s="58">
        <f t="shared" si="7"/>
        <v>0</v>
      </c>
      <c r="E88" s="212">
        <f t="shared" si="8"/>
        <v>0</v>
      </c>
      <c r="F88" s="58">
        <f t="shared" si="9"/>
        <v>0</v>
      </c>
      <c r="G88" s="58">
        <f t="shared" si="10"/>
        <v>0</v>
      </c>
      <c r="H88" s="58">
        <f t="shared" si="11"/>
        <v>0</v>
      </c>
      <c r="I88" s="46"/>
    </row>
    <row r="89" spans="1:9" ht="14" customHeight="1" x14ac:dyDescent="0.2">
      <c r="A89" s="44"/>
      <c r="B89" s="70">
        <v>81</v>
      </c>
      <c r="C89" s="52">
        <f t="shared" si="6"/>
        <v>47664</v>
      </c>
      <c r="D89" s="58">
        <f t="shared" si="7"/>
        <v>0</v>
      </c>
      <c r="E89" s="212">
        <f t="shared" si="8"/>
        <v>0</v>
      </c>
      <c r="F89" s="58">
        <f t="shared" si="9"/>
        <v>0</v>
      </c>
      <c r="G89" s="58">
        <f t="shared" si="10"/>
        <v>0</v>
      </c>
      <c r="H89" s="58">
        <f t="shared" si="11"/>
        <v>0</v>
      </c>
      <c r="I89" s="46"/>
    </row>
    <row r="90" spans="1:9" ht="14" customHeight="1" x14ac:dyDescent="0.2">
      <c r="A90" s="44"/>
      <c r="B90" s="70">
        <v>82</v>
      </c>
      <c r="C90" s="52">
        <f t="shared" si="6"/>
        <v>47695</v>
      </c>
      <c r="D90" s="58">
        <f t="shared" si="7"/>
        <v>0</v>
      </c>
      <c r="E90" s="212">
        <f t="shared" si="8"/>
        <v>0</v>
      </c>
      <c r="F90" s="58">
        <f t="shared" si="9"/>
        <v>0</v>
      </c>
      <c r="G90" s="58">
        <f t="shared" si="10"/>
        <v>0</v>
      </c>
      <c r="H90" s="58">
        <f t="shared" si="11"/>
        <v>0</v>
      </c>
      <c r="I90" s="46"/>
    </row>
    <row r="91" spans="1:9" ht="14" customHeight="1" x14ac:dyDescent="0.2">
      <c r="A91" s="44"/>
      <c r="B91" s="70">
        <v>83</v>
      </c>
      <c r="C91" s="52">
        <f t="shared" si="6"/>
        <v>47726</v>
      </c>
      <c r="D91" s="58">
        <f t="shared" si="7"/>
        <v>0</v>
      </c>
      <c r="E91" s="212">
        <f t="shared" si="8"/>
        <v>0</v>
      </c>
      <c r="F91" s="58">
        <f t="shared" si="9"/>
        <v>0</v>
      </c>
      <c r="G91" s="58">
        <f t="shared" si="10"/>
        <v>0</v>
      </c>
      <c r="H91" s="58">
        <f t="shared" si="11"/>
        <v>0</v>
      </c>
      <c r="I91" s="46"/>
    </row>
    <row r="92" spans="1:9" ht="14" customHeight="1" x14ac:dyDescent="0.2">
      <c r="B92" s="70">
        <v>84</v>
      </c>
      <c r="C92" s="52">
        <f t="shared" si="6"/>
        <v>47756</v>
      </c>
      <c r="D92" s="58">
        <f t="shared" si="7"/>
        <v>0</v>
      </c>
      <c r="E92" s="212">
        <f t="shared" si="8"/>
        <v>0</v>
      </c>
      <c r="F92" s="58">
        <f t="shared" si="9"/>
        <v>0</v>
      </c>
      <c r="G92" s="58">
        <f t="shared" si="10"/>
        <v>0</v>
      </c>
      <c r="H92" s="58">
        <f t="shared" si="11"/>
        <v>0</v>
      </c>
    </row>
    <row r="93" spans="1:9" ht="14" customHeight="1" x14ac:dyDescent="0.2">
      <c r="A93" s="62"/>
      <c r="B93" s="70">
        <v>85</v>
      </c>
      <c r="C93" s="52">
        <f t="shared" si="6"/>
        <v>47787</v>
      </c>
      <c r="D93" s="58">
        <f t="shared" si="7"/>
        <v>0</v>
      </c>
      <c r="E93" s="212">
        <f t="shared" si="8"/>
        <v>0</v>
      </c>
      <c r="F93" s="58">
        <f t="shared" si="9"/>
        <v>0</v>
      </c>
      <c r="G93" s="58">
        <f t="shared" si="10"/>
        <v>0</v>
      </c>
      <c r="H93" s="58">
        <f t="shared" si="11"/>
        <v>0</v>
      </c>
      <c r="I93" s="63"/>
    </row>
    <row r="94" spans="1:9" ht="14" customHeight="1" x14ac:dyDescent="0.2">
      <c r="B94" s="70">
        <v>86</v>
      </c>
      <c r="C94" s="52">
        <f t="shared" si="6"/>
        <v>47817</v>
      </c>
      <c r="D94" s="58">
        <f t="shared" si="7"/>
        <v>0</v>
      </c>
      <c r="E94" s="212">
        <f t="shared" si="8"/>
        <v>0</v>
      </c>
      <c r="F94" s="58">
        <f t="shared" si="9"/>
        <v>0</v>
      </c>
      <c r="G94" s="58">
        <f t="shared" si="10"/>
        <v>0</v>
      </c>
      <c r="H94" s="58">
        <f t="shared" si="11"/>
        <v>0</v>
      </c>
    </row>
    <row r="95" spans="1:9" ht="14" customHeight="1" x14ac:dyDescent="0.2">
      <c r="B95" s="70">
        <v>87</v>
      </c>
      <c r="C95" s="52">
        <f t="shared" si="6"/>
        <v>47848</v>
      </c>
      <c r="D95" s="58">
        <f t="shared" si="7"/>
        <v>0</v>
      </c>
      <c r="E95" s="212">
        <f t="shared" si="8"/>
        <v>0</v>
      </c>
      <c r="F95" s="58">
        <f t="shared" si="9"/>
        <v>0</v>
      </c>
      <c r="G95" s="58">
        <f t="shared" si="10"/>
        <v>0</v>
      </c>
      <c r="H95" s="58">
        <f t="shared" si="11"/>
        <v>0</v>
      </c>
    </row>
    <row r="96" spans="1:9" ht="14" customHeight="1" x14ac:dyDescent="0.2">
      <c r="B96" s="70">
        <v>88</v>
      </c>
      <c r="C96" s="52">
        <f t="shared" si="6"/>
        <v>47879</v>
      </c>
      <c r="D96" s="58">
        <f t="shared" si="7"/>
        <v>0</v>
      </c>
      <c r="E96" s="212">
        <f t="shared" si="8"/>
        <v>0</v>
      </c>
      <c r="F96" s="58">
        <f t="shared" si="9"/>
        <v>0</v>
      </c>
      <c r="G96" s="58">
        <f t="shared" si="10"/>
        <v>0</v>
      </c>
      <c r="H96" s="58">
        <f t="shared" si="11"/>
        <v>0</v>
      </c>
    </row>
    <row r="97" spans="2:8" ht="14" customHeight="1" x14ac:dyDescent="0.2">
      <c r="B97" s="70">
        <v>89</v>
      </c>
      <c r="C97" s="52">
        <f t="shared" si="6"/>
        <v>47907</v>
      </c>
      <c r="D97" s="58">
        <f t="shared" si="7"/>
        <v>0</v>
      </c>
      <c r="E97" s="212">
        <f t="shared" si="8"/>
        <v>0</v>
      </c>
      <c r="F97" s="58">
        <f t="shared" si="9"/>
        <v>0</v>
      </c>
      <c r="G97" s="58">
        <f t="shared" si="10"/>
        <v>0</v>
      </c>
      <c r="H97" s="58">
        <f t="shared" si="11"/>
        <v>0</v>
      </c>
    </row>
    <row r="98" spans="2:8" ht="14" customHeight="1" x14ac:dyDescent="0.2">
      <c r="B98" s="70">
        <v>90</v>
      </c>
      <c r="C98" s="52">
        <f t="shared" si="6"/>
        <v>47938</v>
      </c>
      <c r="D98" s="58">
        <f t="shared" si="7"/>
        <v>0</v>
      </c>
      <c r="E98" s="212">
        <f t="shared" si="8"/>
        <v>0</v>
      </c>
      <c r="F98" s="58">
        <f t="shared" si="9"/>
        <v>0</v>
      </c>
      <c r="G98" s="58">
        <f t="shared" si="10"/>
        <v>0</v>
      </c>
      <c r="H98" s="58">
        <f t="shared" si="11"/>
        <v>0</v>
      </c>
    </row>
    <row r="99" spans="2:8" ht="14" customHeight="1" x14ac:dyDescent="0.2">
      <c r="B99" s="70">
        <v>91</v>
      </c>
      <c r="C99" s="52">
        <f t="shared" si="6"/>
        <v>47968</v>
      </c>
      <c r="D99" s="58">
        <f t="shared" si="7"/>
        <v>0</v>
      </c>
      <c r="E99" s="212">
        <f t="shared" si="8"/>
        <v>0</v>
      </c>
      <c r="F99" s="58">
        <f t="shared" si="9"/>
        <v>0</v>
      </c>
      <c r="G99" s="58">
        <f t="shared" si="10"/>
        <v>0</v>
      </c>
      <c r="H99" s="58">
        <f t="shared" si="11"/>
        <v>0</v>
      </c>
    </row>
    <row r="100" spans="2:8" ht="14" customHeight="1" x14ac:dyDescent="0.2">
      <c r="B100" s="70">
        <v>92</v>
      </c>
      <c r="C100" s="52">
        <f t="shared" si="6"/>
        <v>47999</v>
      </c>
      <c r="D100" s="58">
        <f t="shared" si="7"/>
        <v>0</v>
      </c>
      <c r="E100" s="212">
        <f t="shared" si="8"/>
        <v>0</v>
      </c>
      <c r="F100" s="58">
        <f t="shared" si="9"/>
        <v>0</v>
      </c>
      <c r="G100" s="58">
        <f t="shared" si="10"/>
        <v>0</v>
      </c>
      <c r="H100" s="58">
        <f t="shared" si="11"/>
        <v>0</v>
      </c>
    </row>
    <row r="101" spans="2:8" ht="14" customHeight="1" x14ac:dyDescent="0.2">
      <c r="B101" s="70">
        <v>93</v>
      </c>
      <c r="C101" s="52">
        <f t="shared" si="6"/>
        <v>48029</v>
      </c>
      <c r="D101" s="58">
        <f t="shared" si="7"/>
        <v>0</v>
      </c>
      <c r="E101" s="212">
        <f t="shared" si="8"/>
        <v>0</v>
      </c>
      <c r="F101" s="58">
        <f t="shared" si="9"/>
        <v>0</v>
      </c>
      <c r="G101" s="58">
        <f t="shared" si="10"/>
        <v>0</v>
      </c>
      <c r="H101" s="58">
        <f t="shared" si="11"/>
        <v>0</v>
      </c>
    </row>
    <row r="102" spans="2:8" ht="14" customHeight="1" x14ac:dyDescent="0.2">
      <c r="B102" s="70">
        <v>94</v>
      </c>
      <c r="C102" s="52">
        <f t="shared" si="6"/>
        <v>48060</v>
      </c>
      <c r="D102" s="58">
        <f t="shared" si="7"/>
        <v>0</v>
      </c>
      <c r="E102" s="212">
        <f t="shared" si="8"/>
        <v>0</v>
      </c>
      <c r="F102" s="58">
        <f t="shared" si="9"/>
        <v>0</v>
      </c>
      <c r="G102" s="58">
        <f t="shared" si="10"/>
        <v>0</v>
      </c>
      <c r="H102" s="58">
        <f t="shared" si="11"/>
        <v>0</v>
      </c>
    </row>
    <row r="103" spans="2:8" ht="14" customHeight="1" x14ac:dyDescent="0.2">
      <c r="B103" s="70">
        <v>95</v>
      </c>
      <c r="C103" s="52">
        <f t="shared" si="6"/>
        <v>48091</v>
      </c>
      <c r="D103" s="58">
        <f t="shared" si="7"/>
        <v>0</v>
      </c>
      <c r="E103" s="212">
        <f t="shared" si="8"/>
        <v>0</v>
      </c>
      <c r="F103" s="58">
        <f t="shared" si="9"/>
        <v>0</v>
      </c>
      <c r="G103" s="58">
        <f t="shared" si="10"/>
        <v>0</v>
      </c>
      <c r="H103" s="58">
        <f t="shared" si="11"/>
        <v>0</v>
      </c>
    </row>
    <row r="104" spans="2:8" ht="14" customHeight="1" x14ac:dyDescent="0.2">
      <c r="B104" s="70">
        <v>96</v>
      </c>
      <c r="C104" s="52">
        <f t="shared" si="6"/>
        <v>48121</v>
      </c>
      <c r="D104" s="58">
        <f t="shared" si="7"/>
        <v>0</v>
      </c>
      <c r="E104" s="212">
        <f t="shared" si="8"/>
        <v>0</v>
      </c>
      <c r="F104" s="58">
        <f t="shared" si="9"/>
        <v>0</v>
      </c>
      <c r="G104" s="58">
        <f t="shared" si="10"/>
        <v>0</v>
      </c>
      <c r="H104" s="58">
        <f t="shared" si="11"/>
        <v>0</v>
      </c>
    </row>
    <row r="105" spans="2:8" ht="14" customHeight="1" x14ac:dyDescent="0.2">
      <c r="B105" s="70">
        <v>97</v>
      </c>
      <c r="C105" s="52">
        <f t="shared" si="6"/>
        <v>48152</v>
      </c>
      <c r="D105" s="58">
        <f t="shared" si="7"/>
        <v>0</v>
      </c>
      <c r="E105" s="212">
        <f t="shared" si="8"/>
        <v>0</v>
      </c>
      <c r="F105" s="58">
        <f t="shared" si="9"/>
        <v>0</v>
      </c>
      <c r="G105" s="58">
        <f t="shared" si="10"/>
        <v>0</v>
      </c>
      <c r="H105" s="58">
        <f t="shared" si="11"/>
        <v>0</v>
      </c>
    </row>
    <row r="106" spans="2:8" ht="14" customHeight="1" x14ac:dyDescent="0.2">
      <c r="B106" s="70">
        <v>98</v>
      </c>
      <c r="C106" s="52">
        <f t="shared" si="6"/>
        <v>48182</v>
      </c>
      <c r="D106" s="58">
        <f t="shared" si="7"/>
        <v>0</v>
      </c>
      <c r="E106" s="212">
        <f t="shared" si="8"/>
        <v>0</v>
      </c>
      <c r="F106" s="58">
        <f t="shared" si="9"/>
        <v>0</v>
      </c>
      <c r="G106" s="58">
        <f t="shared" si="10"/>
        <v>0</v>
      </c>
      <c r="H106" s="58">
        <f t="shared" si="11"/>
        <v>0</v>
      </c>
    </row>
    <row r="107" spans="2:8" ht="14" customHeight="1" x14ac:dyDescent="0.2">
      <c r="B107" s="70">
        <v>99</v>
      </c>
      <c r="C107" s="52">
        <f t="shared" si="6"/>
        <v>48213</v>
      </c>
      <c r="D107" s="58">
        <f t="shared" si="7"/>
        <v>0</v>
      </c>
      <c r="E107" s="212">
        <f t="shared" si="8"/>
        <v>0</v>
      </c>
      <c r="F107" s="58">
        <f t="shared" si="9"/>
        <v>0</v>
      </c>
      <c r="G107" s="58">
        <f t="shared" si="10"/>
        <v>0</v>
      </c>
      <c r="H107" s="58">
        <f t="shared" si="11"/>
        <v>0</v>
      </c>
    </row>
    <row r="108" spans="2:8" ht="14" customHeight="1" x14ac:dyDescent="0.2">
      <c r="B108" s="70">
        <v>100</v>
      </c>
      <c r="C108" s="52">
        <f t="shared" si="6"/>
        <v>48244</v>
      </c>
      <c r="D108" s="58">
        <f t="shared" si="7"/>
        <v>0</v>
      </c>
      <c r="E108" s="212">
        <f t="shared" si="8"/>
        <v>0</v>
      </c>
      <c r="F108" s="58">
        <f t="shared" si="9"/>
        <v>0</v>
      </c>
      <c r="G108" s="58">
        <f t="shared" si="10"/>
        <v>0</v>
      </c>
      <c r="H108" s="58">
        <f t="shared" si="11"/>
        <v>0</v>
      </c>
    </row>
    <row r="109" spans="2:8" ht="14" customHeight="1" x14ac:dyDescent="0.2">
      <c r="B109" s="70">
        <v>101</v>
      </c>
      <c r="C109" s="52">
        <f t="shared" si="6"/>
        <v>48273</v>
      </c>
      <c r="D109" s="58">
        <f t="shared" si="7"/>
        <v>0</v>
      </c>
      <c r="E109" s="212">
        <f t="shared" si="8"/>
        <v>0</v>
      </c>
      <c r="F109" s="58">
        <f t="shared" si="9"/>
        <v>0</v>
      </c>
      <c r="G109" s="58">
        <f t="shared" si="10"/>
        <v>0</v>
      </c>
      <c r="H109" s="58">
        <f t="shared" si="11"/>
        <v>0</v>
      </c>
    </row>
    <row r="110" spans="2:8" ht="14" customHeight="1" x14ac:dyDescent="0.2">
      <c r="B110" s="70">
        <v>102</v>
      </c>
      <c r="C110" s="52">
        <f t="shared" si="6"/>
        <v>48304</v>
      </c>
      <c r="D110" s="58">
        <f t="shared" si="7"/>
        <v>0</v>
      </c>
      <c r="E110" s="212">
        <f t="shared" si="8"/>
        <v>0</v>
      </c>
      <c r="F110" s="58">
        <f t="shared" si="9"/>
        <v>0</v>
      </c>
      <c r="G110" s="58">
        <f t="shared" si="10"/>
        <v>0</v>
      </c>
      <c r="H110" s="58">
        <f t="shared" si="11"/>
        <v>0</v>
      </c>
    </row>
    <row r="111" spans="2:8" ht="14" customHeight="1" x14ac:dyDescent="0.2">
      <c r="B111" s="70">
        <v>103</v>
      </c>
      <c r="C111" s="52">
        <f t="shared" si="6"/>
        <v>48334</v>
      </c>
      <c r="D111" s="58">
        <f t="shared" si="7"/>
        <v>0</v>
      </c>
      <c r="E111" s="212">
        <f t="shared" si="8"/>
        <v>0</v>
      </c>
      <c r="F111" s="58">
        <f t="shared" si="9"/>
        <v>0</v>
      </c>
      <c r="G111" s="58">
        <f t="shared" si="10"/>
        <v>0</v>
      </c>
      <c r="H111" s="58">
        <f t="shared" si="11"/>
        <v>0</v>
      </c>
    </row>
    <row r="112" spans="2:8" ht="14" customHeight="1" x14ac:dyDescent="0.2">
      <c r="B112" s="70">
        <v>104</v>
      </c>
      <c r="C112" s="52">
        <f t="shared" si="6"/>
        <v>48365</v>
      </c>
      <c r="D112" s="58">
        <f t="shared" si="7"/>
        <v>0</v>
      </c>
      <c r="E112" s="212">
        <f t="shared" si="8"/>
        <v>0</v>
      </c>
      <c r="F112" s="58">
        <f t="shared" si="9"/>
        <v>0</v>
      </c>
      <c r="G112" s="58">
        <f t="shared" si="10"/>
        <v>0</v>
      </c>
      <c r="H112" s="58">
        <f t="shared" si="11"/>
        <v>0</v>
      </c>
    </row>
    <row r="113" spans="2:8" ht="14" customHeight="1" x14ac:dyDescent="0.2">
      <c r="B113" s="70">
        <v>105</v>
      </c>
      <c r="C113" s="52">
        <f t="shared" si="6"/>
        <v>48395</v>
      </c>
      <c r="D113" s="58">
        <f t="shared" si="7"/>
        <v>0</v>
      </c>
      <c r="E113" s="212">
        <f t="shared" si="8"/>
        <v>0</v>
      </c>
      <c r="F113" s="58">
        <f t="shared" si="9"/>
        <v>0</v>
      </c>
      <c r="G113" s="58">
        <f t="shared" si="10"/>
        <v>0</v>
      </c>
      <c r="H113" s="58">
        <f t="shared" si="11"/>
        <v>0</v>
      </c>
    </row>
    <row r="114" spans="2:8" ht="14" customHeight="1" x14ac:dyDescent="0.2">
      <c r="B114" s="70">
        <v>106</v>
      </c>
      <c r="C114" s="52">
        <f t="shared" si="6"/>
        <v>48426</v>
      </c>
      <c r="D114" s="58">
        <f t="shared" si="7"/>
        <v>0</v>
      </c>
      <c r="E114" s="212">
        <f t="shared" si="8"/>
        <v>0</v>
      </c>
      <c r="F114" s="58">
        <f t="shared" si="9"/>
        <v>0</v>
      </c>
      <c r="G114" s="58">
        <f t="shared" si="10"/>
        <v>0</v>
      </c>
      <c r="H114" s="58">
        <f t="shared" si="11"/>
        <v>0</v>
      </c>
    </row>
    <row r="115" spans="2:8" ht="14" customHeight="1" x14ac:dyDescent="0.2">
      <c r="B115" s="70">
        <v>107</v>
      </c>
      <c r="C115" s="52">
        <f t="shared" si="6"/>
        <v>48457</v>
      </c>
      <c r="D115" s="58">
        <f t="shared" si="7"/>
        <v>0</v>
      </c>
      <c r="E115" s="212">
        <f t="shared" si="8"/>
        <v>0</v>
      </c>
      <c r="F115" s="58">
        <f t="shared" si="9"/>
        <v>0</v>
      </c>
      <c r="G115" s="58">
        <f t="shared" si="10"/>
        <v>0</v>
      </c>
      <c r="H115" s="58">
        <f t="shared" si="11"/>
        <v>0</v>
      </c>
    </row>
    <row r="116" spans="2:8" ht="14" customHeight="1" x14ac:dyDescent="0.2">
      <c r="B116" s="70">
        <v>108</v>
      </c>
      <c r="C116" s="52">
        <f t="shared" si="6"/>
        <v>48487</v>
      </c>
      <c r="D116" s="58">
        <f t="shared" si="7"/>
        <v>0</v>
      </c>
      <c r="E116" s="212">
        <f t="shared" si="8"/>
        <v>0</v>
      </c>
      <c r="F116" s="58">
        <f t="shared" si="9"/>
        <v>0</v>
      </c>
      <c r="G116" s="58">
        <f t="shared" si="10"/>
        <v>0</v>
      </c>
      <c r="H116" s="58">
        <f t="shared" si="11"/>
        <v>0</v>
      </c>
    </row>
    <row r="117" spans="2:8" ht="14" customHeight="1" x14ac:dyDescent="0.2">
      <c r="B117" s="70">
        <v>109</v>
      </c>
      <c r="C117" s="52">
        <f t="shared" si="6"/>
        <v>48518</v>
      </c>
      <c r="D117" s="58">
        <f t="shared" si="7"/>
        <v>0</v>
      </c>
      <c r="E117" s="212">
        <f t="shared" si="8"/>
        <v>0</v>
      </c>
      <c r="F117" s="58">
        <f t="shared" si="9"/>
        <v>0</v>
      </c>
      <c r="G117" s="58">
        <f t="shared" si="10"/>
        <v>0</v>
      </c>
      <c r="H117" s="58">
        <f t="shared" si="11"/>
        <v>0</v>
      </c>
    </row>
    <row r="118" spans="2:8" ht="14" customHeight="1" x14ac:dyDescent="0.2">
      <c r="B118" s="70">
        <v>110</v>
      </c>
      <c r="C118" s="52">
        <f t="shared" si="6"/>
        <v>48548</v>
      </c>
      <c r="D118" s="58">
        <f t="shared" si="7"/>
        <v>0</v>
      </c>
      <c r="E118" s="212">
        <f t="shared" si="8"/>
        <v>0</v>
      </c>
      <c r="F118" s="58">
        <f t="shared" si="9"/>
        <v>0</v>
      </c>
      <c r="G118" s="58">
        <f t="shared" si="10"/>
        <v>0</v>
      </c>
      <c r="H118" s="58">
        <f t="shared" si="11"/>
        <v>0</v>
      </c>
    </row>
    <row r="119" spans="2:8" ht="14" customHeight="1" x14ac:dyDescent="0.2">
      <c r="B119" s="70">
        <v>111</v>
      </c>
      <c r="C119" s="52">
        <f t="shared" si="6"/>
        <v>48579</v>
      </c>
      <c r="D119" s="58">
        <f t="shared" si="7"/>
        <v>0</v>
      </c>
      <c r="E119" s="212">
        <f t="shared" si="8"/>
        <v>0</v>
      </c>
      <c r="F119" s="58">
        <f t="shared" si="9"/>
        <v>0</v>
      </c>
      <c r="G119" s="58">
        <f t="shared" si="10"/>
        <v>0</v>
      </c>
      <c r="H119" s="58">
        <f t="shared" si="11"/>
        <v>0</v>
      </c>
    </row>
    <row r="120" spans="2:8" ht="14" customHeight="1" x14ac:dyDescent="0.2">
      <c r="B120" s="70">
        <v>112</v>
      </c>
      <c r="C120" s="52">
        <f t="shared" si="6"/>
        <v>48610</v>
      </c>
      <c r="D120" s="58">
        <f t="shared" si="7"/>
        <v>0</v>
      </c>
      <c r="E120" s="212">
        <f t="shared" si="8"/>
        <v>0</v>
      </c>
      <c r="F120" s="58">
        <f t="shared" si="9"/>
        <v>0</v>
      </c>
      <c r="G120" s="58">
        <f t="shared" si="10"/>
        <v>0</v>
      </c>
      <c r="H120" s="58">
        <f t="shared" si="11"/>
        <v>0</v>
      </c>
    </row>
    <row r="121" spans="2:8" ht="14" customHeight="1" x14ac:dyDescent="0.2">
      <c r="B121" s="70">
        <v>113</v>
      </c>
      <c r="C121" s="52">
        <f t="shared" si="6"/>
        <v>48638</v>
      </c>
      <c r="D121" s="58">
        <f t="shared" si="7"/>
        <v>0</v>
      </c>
      <c r="E121" s="212">
        <f t="shared" si="8"/>
        <v>0</v>
      </c>
      <c r="F121" s="58">
        <f t="shared" si="9"/>
        <v>0</v>
      </c>
      <c r="G121" s="58">
        <f t="shared" si="10"/>
        <v>0</v>
      </c>
      <c r="H121" s="58">
        <f t="shared" si="11"/>
        <v>0</v>
      </c>
    </row>
    <row r="122" spans="2:8" ht="14" customHeight="1" x14ac:dyDescent="0.2">
      <c r="B122" s="70">
        <v>114</v>
      </c>
      <c r="C122" s="52">
        <f t="shared" si="6"/>
        <v>48669</v>
      </c>
      <c r="D122" s="58">
        <f t="shared" si="7"/>
        <v>0</v>
      </c>
      <c r="E122" s="212">
        <f t="shared" si="8"/>
        <v>0</v>
      </c>
      <c r="F122" s="58">
        <f t="shared" si="9"/>
        <v>0</v>
      </c>
      <c r="G122" s="58">
        <f t="shared" si="10"/>
        <v>0</v>
      </c>
      <c r="H122" s="58">
        <f t="shared" si="11"/>
        <v>0</v>
      </c>
    </row>
    <row r="123" spans="2:8" ht="14" customHeight="1" x14ac:dyDescent="0.2">
      <c r="B123" s="70">
        <v>115</v>
      </c>
      <c r="C123" s="52">
        <f t="shared" si="6"/>
        <v>48699</v>
      </c>
      <c r="D123" s="58">
        <f t="shared" si="7"/>
        <v>0</v>
      </c>
      <c r="E123" s="212">
        <f t="shared" si="8"/>
        <v>0</v>
      </c>
      <c r="F123" s="58">
        <f t="shared" si="9"/>
        <v>0</v>
      </c>
      <c r="G123" s="58">
        <f t="shared" si="10"/>
        <v>0</v>
      </c>
      <c r="H123" s="58">
        <f t="shared" si="11"/>
        <v>0</v>
      </c>
    </row>
    <row r="124" spans="2:8" ht="14" customHeight="1" x14ac:dyDescent="0.2">
      <c r="B124" s="70">
        <v>116</v>
      </c>
      <c r="C124" s="52">
        <f t="shared" si="6"/>
        <v>48730</v>
      </c>
      <c r="D124" s="58">
        <f t="shared" si="7"/>
        <v>0</v>
      </c>
      <c r="E124" s="212">
        <f t="shared" si="8"/>
        <v>0</v>
      </c>
      <c r="F124" s="58">
        <f t="shared" si="9"/>
        <v>0</v>
      </c>
      <c r="G124" s="58">
        <f t="shared" si="10"/>
        <v>0</v>
      </c>
      <c r="H124" s="58">
        <f t="shared" si="11"/>
        <v>0</v>
      </c>
    </row>
    <row r="125" spans="2:8" ht="14" customHeight="1" x14ac:dyDescent="0.2">
      <c r="B125" s="70">
        <v>117</v>
      </c>
      <c r="C125" s="52">
        <f t="shared" si="6"/>
        <v>48760</v>
      </c>
      <c r="D125" s="58">
        <f t="shared" si="7"/>
        <v>0</v>
      </c>
      <c r="E125" s="212">
        <f t="shared" si="8"/>
        <v>0</v>
      </c>
      <c r="F125" s="58">
        <f t="shared" si="9"/>
        <v>0</v>
      </c>
      <c r="G125" s="58">
        <f t="shared" si="10"/>
        <v>0</v>
      </c>
      <c r="H125" s="58">
        <f t="shared" si="11"/>
        <v>0</v>
      </c>
    </row>
    <row r="126" spans="2:8" ht="14" customHeight="1" x14ac:dyDescent="0.2">
      <c r="B126" s="70">
        <v>118</v>
      </c>
      <c r="C126" s="52">
        <f t="shared" si="6"/>
        <v>48791</v>
      </c>
      <c r="D126" s="58">
        <f t="shared" si="7"/>
        <v>0</v>
      </c>
      <c r="E126" s="212">
        <f t="shared" si="8"/>
        <v>0</v>
      </c>
      <c r="F126" s="58">
        <f t="shared" si="9"/>
        <v>0</v>
      </c>
      <c r="G126" s="58">
        <f t="shared" si="10"/>
        <v>0</v>
      </c>
      <c r="H126" s="58">
        <f t="shared" si="11"/>
        <v>0</v>
      </c>
    </row>
    <row r="127" spans="2:8" ht="14" customHeight="1" x14ac:dyDescent="0.2">
      <c r="B127" s="70">
        <v>119</v>
      </c>
      <c r="C127" s="52">
        <f t="shared" si="6"/>
        <v>48822</v>
      </c>
      <c r="D127" s="58">
        <f t="shared" si="7"/>
        <v>0</v>
      </c>
      <c r="E127" s="212">
        <f t="shared" si="8"/>
        <v>0</v>
      </c>
      <c r="F127" s="58">
        <f t="shared" si="9"/>
        <v>0</v>
      </c>
      <c r="G127" s="58">
        <f t="shared" si="10"/>
        <v>0</v>
      </c>
      <c r="H127" s="58">
        <f t="shared" si="11"/>
        <v>0</v>
      </c>
    </row>
    <row r="128" spans="2:8" ht="14" customHeight="1" x14ac:dyDescent="0.2">
      <c r="B128" s="70">
        <v>120</v>
      </c>
      <c r="C128" s="52">
        <f t="shared" si="6"/>
        <v>48852</v>
      </c>
      <c r="D128" s="58">
        <f t="shared" si="7"/>
        <v>0</v>
      </c>
      <c r="E128" s="212">
        <f t="shared" si="8"/>
        <v>0</v>
      </c>
      <c r="F128" s="58">
        <f t="shared" si="9"/>
        <v>0</v>
      </c>
      <c r="G128" s="58">
        <f t="shared" si="10"/>
        <v>0</v>
      </c>
      <c r="H128" s="58">
        <f t="shared" si="11"/>
        <v>0</v>
      </c>
    </row>
    <row r="129" spans="2:8" ht="14" customHeight="1" x14ac:dyDescent="0.2">
      <c r="B129" s="71"/>
      <c r="C129" s="52"/>
      <c r="D129" s="58"/>
      <c r="E129" s="212"/>
      <c r="F129" s="58"/>
      <c r="G129" s="58"/>
      <c r="H129" s="64"/>
    </row>
    <row r="130" spans="2:8" ht="14" customHeight="1" x14ac:dyDescent="0.2">
      <c r="B130" s="71"/>
      <c r="C130" s="52"/>
      <c r="D130" s="58"/>
      <c r="E130" s="212"/>
      <c r="F130" s="58"/>
      <c r="G130" s="58"/>
      <c r="H130" s="64"/>
    </row>
    <row r="131" spans="2:8" ht="14" customHeight="1" x14ac:dyDescent="0.2">
      <c r="B131" s="71"/>
      <c r="C131" s="52"/>
      <c r="D131" s="58"/>
      <c r="E131" s="212"/>
      <c r="F131" s="58"/>
      <c r="G131" s="58"/>
      <c r="H131" s="64"/>
    </row>
    <row r="132" spans="2:8" ht="14" customHeight="1" x14ac:dyDescent="0.2">
      <c r="B132" s="71"/>
      <c r="C132" s="52"/>
      <c r="D132" s="58"/>
      <c r="E132" s="212"/>
      <c r="F132" s="58"/>
      <c r="G132" s="58"/>
      <c r="H132" s="64"/>
    </row>
    <row r="133" spans="2:8" ht="14" customHeight="1" x14ac:dyDescent="0.2">
      <c r="B133" s="71"/>
      <c r="C133" s="52"/>
      <c r="D133" s="58"/>
      <c r="E133" s="212"/>
      <c r="F133" s="58"/>
      <c r="G133" s="58"/>
      <c r="H133" s="64"/>
    </row>
    <row r="134" spans="2:8" ht="14" customHeight="1" x14ac:dyDescent="0.2">
      <c r="B134" s="71"/>
      <c r="C134" s="52"/>
      <c r="D134" s="58"/>
      <c r="E134" s="212"/>
      <c r="F134" s="58"/>
      <c r="G134" s="58"/>
      <c r="H134" s="64"/>
    </row>
    <row r="135" spans="2:8" ht="14" customHeight="1" x14ac:dyDescent="0.2">
      <c r="B135" s="71"/>
      <c r="C135" s="52"/>
      <c r="D135" s="58"/>
      <c r="E135" s="212"/>
      <c r="F135" s="58"/>
      <c r="G135" s="58"/>
      <c r="H135" s="64"/>
    </row>
    <row r="136" spans="2:8" ht="14" customHeight="1" x14ac:dyDescent="0.2">
      <c r="B136" s="71"/>
      <c r="C136" s="52"/>
      <c r="D136" s="58"/>
      <c r="E136" s="212"/>
      <c r="F136" s="58"/>
      <c r="G136" s="58"/>
      <c r="H136" s="64"/>
    </row>
    <row r="137" spans="2:8" ht="14" customHeight="1" x14ac:dyDescent="0.2">
      <c r="B137" s="71"/>
      <c r="C137" s="52"/>
      <c r="D137" s="58"/>
      <c r="E137" s="212"/>
      <c r="F137" s="58"/>
      <c r="G137" s="58"/>
      <c r="H137" s="64"/>
    </row>
    <row r="138" spans="2:8" ht="14" customHeight="1" x14ac:dyDescent="0.2">
      <c r="B138" s="71"/>
      <c r="C138" s="52"/>
      <c r="D138" s="58"/>
      <c r="E138" s="212"/>
      <c r="F138" s="58"/>
      <c r="G138" s="58"/>
      <c r="H138" s="64"/>
    </row>
    <row r="139" spans="2:8" ht="14" customHeight="1" x14ac:dyDescent="0.2">
      <c r="B139" s="71"/>
      <c r="C139" s="52"/>
      <c r="D139" s="58"/>
      <c r="E139" s="212"/>
      <c r="F139" s="58"/>
      <c r="G139" s="58"/>
      <c r="H139" s="64"/>
    </row>
    <row r="140" spans="2:8" ht="14" customHeight="1" x14ac:dyDescent="0.2">
      <c r="B140" s="71"/>
      <c r="C140" s="52"/>
      <c r="D140" s="58"/>
      <c r="E140" s="212"/>
      <c r="F140" s="58"/>
      <c r="G140" s="58"/>
      <c r="H140" s="64"/>
    </row>
    <row r="141" spans="2:8" ht="14" customHeight="1" x14ac:dyDescent="0.2">
      <c r="B141" s="71"/>
      <c r="C141" s="52"/>
      <c r="D141" s="58"/>
      <c r="E141" s="212"/>
      <c r="F141" s="58"/>
      <c r="G141" s="58"/>
      <c r="H141" s="64"/>
    </row>
    <row r="142" spans="2:8" ht="14" customHeight="1" x14ac:dyDescent="0.2">
      <c r="B142" s="71"/>
      <c r="C142" s="52"/>
      <c r="D142" s="58"/>
      <c r="E142" s="212"/>
      <c r="F142" s="58"/>
      <c r="G142" s="58"/>
      <c r="H142" s="64"/>
    </row>
    <row r="143" spans="2:8" ht="14" customHeight="1" x14ac:dyDescent="0.2">
      <c r="B143" s="71"/>
      <c r="C143" s="52"/>
      <c r="D143" s="58"/>
      <c r="E143" s="212"/>
      <c r="F143" s="58"/>
      <c r="G143" s="58"/>
      <c r="H143" s="64"/>
    </row>
    <row r="144" spans="2:8" ht="14" customHeight="1" x14ac:dyDescent="0.2">
      <c r="B144" s="71"/>
      <c r="C144" s="52"/>
      <c r="D144" s="58"/>
      <c r="E144" s="212"/>
      <c r="F144" s="58"/>
      <c r="G144" s="58"/>
      <c r="H144" s="64"/>
    </row>
    <row r="145" spans="2:8" ht="14" customHeight="1" x14ac:dyDescent="0.2">
      <c r="B145" s="71"/>
      <c r="C145" s="52"/>
      <c r="D145" s="58"/>
      <c r="E145" s="212"/>
      <c r="F145" s="58"/>
      <c r="G145" s="58"/>
      <c r="H145" s="64"/>
    </row>
    <row r="146" spans="2:8" ht="14" customHeight="1" x14ac:dyDescent="0.2">
      <c r="B146" s="71"/>
      <c r="C146" s="52"/>
      <c r="D146" s="58"/>
      <c r="E146" s="212"/>
      <c r="F146" s="58"/>
      <c r="G146" s="58"/>
      <c r="H146" s="64"/>
    </row>
    <row r="147" spans="2:8" ht="14" customHeight="1" x14ac:dyDescent="0.2">
      <c r="B147" s="71"/>
      <c r="C147" s="52"/>
      <c r="D147" s="58"/>
      <c r="E147" s="212"/>
      <c r="F147" s="58"/>
      <c r="G147" s="58"/>
      <c r="H147" s="64"/>
    </row>
    <row r="148" spans="2:8" ht="14" customHeight="1" x14ac:dyDescent="0.2">
      <c r="B148" s="71"/>
      <c r="C148" s="52"/>
      <c r="D148" s="58"/>
      <c r="E148" s="212"/>
      <c r="F148" s="58"/>
      <c r="G148" s="58"/>
      <c r="H148" s="64"/>
    </row>
    <row r="149" spans="2:8" ht="14" customHeight="1" x14ac:dyDescent="0.2">
      <c r="B149" s="71"/>
      <c r="C149" s="52"/>
      <c r="D149" s="58"/>
      <c r="E149" s="212"/>
      <c r="F149" s="58"/>
      <c r="G149" s="58"/>
      <c r="H149" s="64"/>
    </row>
    <row r="150" spans="2:8" ht="14" customHeight="1" x14ac:dyDescent="0.2">
      <c r="B150" s="71"/>
      <c r="C150" s="52"/>
      <c r="D150" s="58"/>
      <c r="E150" s="212"/>
      <c r="F150" s="58"/>
      <c r="G150" s="58"/>
      <c r="H150" s="64"/>
    </row>
    <row r="151" spans="2:8" ht="14" customHeight="1" x14ac:dyDescent="0.2">
      <c r="B151" s="71"/>
      <c r="C151" s="52"/>
      <c r="D151" s="58"/>
      <c r="E151" s="212"/>
      <c r="F151" s="58"/>
      <c r="G151" s="58"/>
      <c r="H151" s="64"/>
    </row>
    <row r="152" spans="2:8" ht="14" customHeight="1" x14ac:dyDescent="0.2">
      <c r="B152" s="71"/>
      <c r="C152" s="52"/>
      <c r="D152" s="58"/>
      <c r="E152" s="212"/>
      <c r="F152" s="58"/>
      <c r="G152" s="58"/>
      <c r="H152" s="64"/>
    </row>
    <row r="153" spans="2:8" ht="14" customHeight="1" x14ac:dyDescent="0.2">
      <c r="B153" s="71"/>
      <c r="C153" s="52"/>
      <c r="D153" s="58"/>
      <c r="E153" s="212"/>
      <c r="F153" s="58"/>
      <c r="G153" s="58"/>
      <c r="H153" s="64"/>
    </row>
    <row r="154" spans="2:8" ht="14" customHeight="1" x14ac:dyDescent="0.2">
      <c r="B154" s="71"/>
      <c r="C154" s="52"/>
      <c r="D154" s="58"/>
      <c r="E154" s="212"/>
      <c r="F154" s="58"/>
      <c r="G154" s="58"/>
      <c r="H154" s="64"/>
    </row>
    <row r="155" spans="2:8" ht="14" customHeight="1" x14ac:dyDescent="0.2">
      <c r="B155" s="71"/>
      <c r="C155" s="52"/>
      <c r="D155" s="58"/>
      <c r="E155" s="212"/>
      <c r="F155" s="58"/>
      <c r="G155" s="58"/>
      <c r="H155" s="64"/>
    </row>
    <row r="156" spans="2:8" ht="14" customHeight="1" x14ac:dyDescent="0.2">
      <c r="B156" s="71"/>
      <c r="C156" s="52"/>
      <c r="D156" s="58"/>
      <c r="E156" s="212"/>
      <c r="F156" s="58"/>
      <c r="G156" s="58"/>
      <c r="H156" s="64"/>
    </row>
    <row r="157" spans="2:8" ht="14" customHeight="1" x14ac:dyDescent="0.2">
      <c r="B157" s="71"/>
      <c r="C157" s="52"/>
      <c r="D157" s="58"/>
      <c r="E157" s="212"/>
      <c r="F157" s="58"/>
      <c r="G157" s="58"/>
      <c r="H157" s="64"/>
    </row>
    <row r="158" spans="2:8" ht="14" customHeight="1" x14ac:dyDescent="0.2">
      <c r="B158" s="71"/>
      <c r="C158" s="52"/>
      <c r="D158" s="58"/>
      <c r="E158" s="212"/>
      <c r="F158" s="58"/>
      <c r="G158" s="58"/>
      <c r="H158" s="64"/>
    </row>
    <row r="159" spans="2:8" ht="14" customHeight="1" x14ac:dyDescent="0.2">
      <c r="B159" s="71"/>
      <c r="C159" s="52"/>
      <c r="D159" s="58"/>
      <c r="E159" s="212"/>
      <c r="F159" s="58"/>
      <c r="G159" s="58"/>
      <c r="H159" s="64"/>
    </row>
    <row r="160" spans="2:8" ht="14" customHeight="1" x14ac:dyDescent="0.2">
      <c r="B160" s="71"/>
      <c r="C160" s="52"/>
      <c r="D160" s="58"/>
      <c r="E160" s="212"/>
      <c r="F160" s="58"/>
      <c r="G160" s="58"/>
      <c r="H160" s="64"/>
    </row>
    <row r="161" spans="2:8" ht="14" customHeight="1" x14ac:dyDescent="0.2">
      <c r="B161" s="71"/>
      <c r="C161" s="52"/>
      <c r="D161" s="58"/>
      <c r="E161" s="212"/>
      <c r="F161" s="58"/>
      <c r="G161" s="58"/>
      <c r="H161" s="64"/>
    </row>
    <row r="162" spans="2:8" ht="14" customHeight="1" x14ac:dyDescent="0.2">
      <c r="B162" s="71"/>
      <c r="C162" s="52"/>
      <c r="D162" s="58"/>
      <c r="E162" s="212"/>
      <c r="F162" s="58"/>
      <c r="G162" s="58"/>
      <c r="H162" s="64"/>
    </row>
    <row r="163" spans="2:8" ht="14" customHeight="1" x14ac:dyDescent="0.2">
      <c r="B163" s="71"/>
      <c r="C163" s="52"/>
      <c r="D163" s="58"/>
      <c r="E163" s="212"/>
      <c r="F163" s="58"/>
      <c r="G163" s="58"/>
      <c r="H163" s="64"/>
    </row>
    <row r="164" spans="2:8" ht="14" customHeight="1" x14ac:dyDescent="0.2">
      <c r="B164" s="71"/>
      <c r="C164" s="52"/>
      <c r="D164" s="58"/>
      <c r="E164" s="212"/>
      <c r="F164" s="58"/>
      <c r="G164" s="58"/>
      <c r="H164" s="64"/>
    </row>
    <row r="165" spans="2:8" ht="14" customHeight="1" x14ac:dyDescent="0.2">
      <c r="B165" s="71"/>
      <c r="C165" s="52"/>
      <c r="D165" s="58"/>
      <c r="E165" s="212"/>
      <c r="F165" s="58"/>
      <c r="G165" s="58"/>
      <c r="H165" s="64"/>
    </row>
    <row r="166" spans="2:8" ht="14" customHeight="1" x14ac:dyDescent="0.2">
      <c r="B166" s="71"/>
      <c r="C166" s="52"/>
      <c r="D166" s="58"/>
      <c r="E166" s="212"/>
      <c r="F166" s="58"/>
      <c r="G166" s="58"/>
      <c r="H166" s="64"/>
    </row>
    <row r="167" spans="2:8" ht="14" customHeight="1" x14ac:dyDescent="0.2">
      <c r="B167" s="71"/>
      <c r="C167" s="52"/>
      <c r="D167" s="58"/>
      <c r="E167" s="212"/>
      <c r="F167" s="58"/>
      <c r="G167" s="58"/>
      <c r="H167" s="64"/>
    </row>
    <row r="168" spans="2:8" ht="14" customHeight="1" x14ac:dyDescent="0.2">
      <c r="B168" s="71"/>
      <c r="C168" s="52"/>
      <c r="D168" s="58"/>
      <c r="E168" s="212"/>
      <c r="F168" s="58"/>
      <c r="G168" s="58"/>
      <c r="H168" s="64"/>
    </row>
    <row r="169" spans="2:8" ht="14" customHeight="1" x14ac:dyDescent="0.2">
      <c r="B169" s="71"/>
      <c r="C169" s="52"/>
      <c r="D169" s="58"/>
      <c r="E169" s="212"/>
      <c r="F169" s="58"/>
      <c r="G169" s="58"/>
      <c r="H169" s="64"/>
    </row>
    <row r="170" spans="2:8" ht="14" customHeight="1" x14ac:dyDescent="0.2">
      <c r="B170" s="71"/>
      <c r="C170" s="52"/>
      <c r="D170" s="58"/>
      <c r="E170" s="212"/>
      <c r="F170" s="58"/>
      <c r="G170" s="58"/>
      <c r="H170" s="64"/>
    </row>
    <row r="171" spans="2:8" ht="14" customHeight="1" x14ac:dyDescent="0.2">
      <c r="B171" s="71"/>
      <c r="C171" s="52"/>
      <c r="D171" s="58"/>
      <c r="E171" s="212"/>
      <c r="F171" s="58"/>
      <c r="G171" s="58"/>
      <c r="H171" s="64"/>
    </row>
    <row r="172" spans="2:8" ht="14" customHeight="1" x14ac:dyDescent="0.2">
      <c r="B172" s="71"/>
      <c r="C172" s="52"/>
      <c r="D172" s="58"/>
      <c r="E172" s="212"/>
      <c r="F172" s="58"/>
      <c r="G172" s="58"/>
      <c r="H172" s="64"/>
    </row>
    <row r="173" spans="2:8" ht="14" customHeight="1" x14ac:dyDescent="0.2">
      <c r="B173" s="71"/>
      <c r="C173" s="52"/>
      <c r="D173" s="58"/>
      <c r="E173" s="212"/>
      <c r="F173" s="58"/>
      <c r="G173" s="58"/>
      <c r="H173" s="64"/>
    </row>
    <row r="174" spans="2:8" ht="14" customHeight="1" x14ac:dyDescent="0.2">
      <c r="B174" s="71"/>
      <c r="C174" s="52"/>
      <c r="D174" s="58"/>
      <c r="E174" s="212"/>
      <c r="F174" s="58"/>
      <c r="G174" s="58"/>
      <c r="H174" s="64"/>
    </row>
    <row r="175" spans="2:8" ht="14" customHeight="1" x14ac:dyDescent="0.2">
      <c r="B175" s="71"/>
      <c r="C175" s="52"/>
      <c r="D175" s="58"/>
      <c r="E175" s="212"/>
      <c r="F175" s="58"/>
      <c r="G175" s="58"/>
      <c r="H175" s="64"/>
    </row>
    <row r="176" spans="2:8" ht="14" customHeight="1" x14ac:dyDescent="0.2">
      <c r="B176" s="71"/>
      <c r="C176" s="52"/>
      <c r="D176" s="58"/>
      <c r="E176" s="212"/>
      <c r="F176" s="58"/>
      <c r="G176" s="58"/>
      <c r="H176" s="64"/>
    </row>
    <row r="177" spans="2:8" ht="14" customHeight="1" x14ac:dyDescent="0.2">
      <c r="B177" s="71"/>
      <c r="C177" s="52"/>
      <c r="D177" s="58"/>
      <c r="E177" s="212"/>
      <c r="F177" s="58"/>
      <c r="G177" s="58"/>
      <c r="H177" s="64"/>
    </row>
    <row r="178" spans="2:8" ht="14" customHeight="1" x14ac:dyDescent="0.2">
      <c r="B178" s="71"/>
      <c r="C178" s="52"/>
      <c r="D178" s="58"/>
      <c r="E178" s="212"/>
      <c r="F178" s="58"/>
      <c r="G178" s="58"/>
      <c r="H178" s="64"/>
    </row>
    <row r="179" spans="2:8" ht="14" customHeight="1" x14ac:dyDescent="0.2">
      <c r="B179" s="71"/>
      <c r="C179" s="52"/>
      <c r="D179" s="58"/>
      <c r="E179" s="212"/>
      <c r="F179" s="58"/>
      <c r="G179" s="58"/>
      <c r="H179" s="64"/>
    </row>
    <row r="180" spans="2:8" ht="14" customHeight="1" x14ac:dyDescent="0.2">
      <c r="B180" s="71"/>
      <c r="C180" s="52"/>
      <c r="D180" s="58"/>
      <c r="E180" s="212"/>
      <c r="F180" s="58"/>
      <c r="G180" s="58"/>
      <c r="H180" s="64"/>
    </row>
    <row r="181" spans="2:8" ht="14" customHeight="1" x14ac:dyDescent="0.2">
      <c r="B181" s="71"/>
      <c r="C181" s="52"/>
      <c r="D181" s="58"/>
      <c r="E181" s="212"/>
      <c r="F181" s="58"/>
      <c r="G181" s="58"/>
      <c r="H181" s="64"/>
    </row>
    <row r="182" spans="2:8" ht="14" customHeight="1" x14ac:dyDescent="0.2">
      <c r="B182" s="71"/>
      <c r="C182" s="52"/>
      <c r="D182" s="58"/>
      <c r="E182" s="212"/>
      <c r="F182" s="58"/>
      <c r="G182" s="58"/>
      <c r="H182" s="64"/>
    </row>
    <row r="183" spans="2:8" ht="14" customHeight="1" x14ac:dyDescent="0.2">
      <c r="B183" s="71"/>
      <c r="C183" s="52"/>
      <c r="D183" s="58"/>
      <c r="E183" s="212"/>
      <c r="F183" s="58"/>
      <c r="G183" s="58"/>
      <c r="H183" s="64"/>
    </row>
    <row r="184" spans="2:8" ht="14" customHeight="1" x14ac:dyDescent="0.2">
      <c r="B184" s="71"/>
      <c r="C184" s="52"/>
      <c r="D184" s="58"/>
      <c r="E184" s="212"/>
      <c r="F184" s="58"/>
      <c r="G184" s="58"/>
      <c r="H184" s="64"/>
    </row>
    <row r="185" spans="2:8" ht="14" customHeight="1" x14ac:dyDescent="0.2">
      <c r="B185" s="71"/>
      <c r="C185" s="52"/>
      <c r="D185" s="58"/>
      <c r="E185" s="212"/>
      <c r="F185" s="58"/>
      <c r="G185" s="58"/>
      <c r="H185" s="64"/>
    </row>
    <row r="186" spans="2:8" ht="14" customHeight="1" x14ac:dyDescent="0.2">
      <c r="B186" s="71"/>
      <c r="C186" s="52"/>
      <c r="D186" s="58"/>
      <c r="E186" s="212"/>
      <c r="F186" s="58"/>
      <c r="G186" s="58"/>
      <c r="H186" s="64"/>
    </row>
    <row r="187" spans="2:8" ht="14" customHeight="1" x14ac:dyDescent="0.2">
      <c r="B187" s="71"/>
      <c r="C187" s="52"/>
      <c r="D187" s="58"/>
      <c r="E187" s="212"/>
      <c r="F187" s="58"/>
      <c r="G187" s="58"/>
      <c r="H187" s="64"/>
    </row>
    <row r="188" spans="2:8" ht="14" customHeight="1" x14ac:dyDescent="0.2">
      <c r="B188" s="71"/>
      <c r="C188" s="52"/>
      <c r="D188" s="58"/>
      <c r="E188" s="212"/>
      <c r="F188" s="58"/>
      <c r="G188" s="58"/>
      <c r="H188" s="64"/>
    </row>
    <row r="189" spans="2:8" ht="14" customHeight="1" x14ac:dyDescent="0.2">
      <c r="B189" s="71"/>
      <c r="C189" s="52"/>
      <c r="D189" s="58"/>
      <c r="E189" s="212"/>
      <c r="F189" s="58"/>
      <c r="G189" s="58"/>
      <c r="H189" s="64"/>
    </row>
    <row r="190" spans="2:8" ht="14" customHeight="1" x14ac:dyDescent="0.2">
      <c r="B190" s="71"/>
      <c r="C190" s="52"/>
      <c r="D190" s="58"/>
      <c r="E190" s="212"/>
      <c r="F190" s="58"/>
      <c r="G190" s="58"/>
      <c r="H190" s="64"/>
    </row>
    <row r="191" spans="2:8" ht="14" customHeight="1" x14ac:dyDescent="0.2">
      <c r="B191" s="71"/>
      <c r="C191" s="52"/>
      <c r="D191" s="58"/>
      <c r="E191" s="212"/>
      <c r="F191" s="58"/>
      <c r="G191" s="58"/>
      <c r="H191" s="64"/>
    </row>
    <row r="192" spans="2:8" ht="14" customHeight="1" x14ac:dyDescent="0.2">
      <c r="B192" s="71"/>
      <c r="C192" s="52"/>
      <c r="D192" s="58"/>
      <c r="E192" s="212"/>
      <c r="F192" s="58"/>
      <c r="G192" s="58"/>
      <c r="H192" s="64"/>
    </row>
    <row r="193" spans="2:8" ht="14" customHeight="1" x14ac:dyDescent="0.2">
      <c r="B193" s="71"/>
      <c r="C193" s="52"/>
      <c r="D193" s="58"/>
      <c r="E193" s="212"/>
      <c r="F193" s="58"/>
      <c r="G193" s="58"/>
      <c r="H193" s="64"/>
    </row>
    <row r="194" spans="2:8" ht="14" customHeight="1" x14ac:dyDescent="0.2">
      <c r="B194" s="71"/>
      <c r="C194" s="52"/>
      <c r="D194" s="58"/>
      <c r="E194" s="212"/>
      <c r="F194" s="58"/>
      <c r="G194" s="58"/>
      <c r="H194" s="64"/>
    </row>
    <row r="195" spans="2:8" ht="14" customHeight="1" x14ac:dyDescent="0.2">
      <c r="B195" s="71"/>
      <c r="C195" s="52"/>
      <c r="D195" s="58"/>
      <c r="E195" s="212"/>
      <c r="F195" s="58"/>
      <c r="G195" s="58"/>
      <c r="H195" s="64"/>
    </row>
    <row r="196" spans="2:8" ht="14" customHeight="1" x14ac:dyDescent="0.2">
      <c r="B196" s="71"/>
      <c r="C196" s="52"/>
      <c r="D196" s="58"/>
      <c r="E196" s="212"/>
      <c r="F196" s="58"/>
      <c r="G196" s="58"/>
      <c r="H196" s="64"/>
    </row>
    <row r="197" spans="2:8" ht="14" customHeight="1" x14ac:dyDescent="0.2">
      <c r="B197" s="71"/>
      <c r="C197" s="52"/>
      <c r="D197" s="58"/>
      <c r="E197" s="212"/>
      <c r="F197" s="58"/>
      <c r="G197" s="58"/>
      <c r="H197" s="64"/>
    </row>
    <row r="198" spans="2:8" ht="14" customHeight="1" x14ac:dyDescent="0.2">
      <c r="B198" s="71"/>
      <c r="C198" s="52"/>
      <c r="D198" s="58"/>
      <c r="E198" s="212"/>
      <c r="F198" s="58"/>
      <c r="G198" s="58"/>
      <c r="H198" s="64"/>
    </row>
    <row r="199" spans="2:8" ht="14" customHeight="1" x14ac:dyDescent="0.2">
      <c r="B199" s="71"/>
      <c r="C199" s="52"/>
      <c r="D199" s="58"/>
      <c r="E199" s="212"/>
      <c r="F199" s="58"/>
      <c r="G199" s="58"/>
      <c r="H199" s="64"/>
    </row>
    <row r="200" spans="2:8" ht="14" customHeight="1" x14ac:dyDescent="0.2">
      <c r="B200" s="71"/>
      <c r="C200" s="52"/>
      <c r="D200" s="58"/>
      <c r="E200" s="212"/>
      <c r="F200" s="58"/>
      <c r="G200" s="58"/>
      <c r="H200" s="64"/>
    </row>
    <row r="201" spans="2:8" ht="14" customHeight="1" x14ac:dyDescent="0.2">
      <c r="B201" s="71"/>
      <c r="C201" s="52"/>
      <c r="D201" s="58"/>
      <c r="E201" s="212"/>
      <c r="F201" s="58"/>
      <c r="G201" s="58"/>
      <c r="H201" s="64"/>
    </row>
    <row r="202" spans="2:8" ht="14" customHeight="1" x14ac:dyDescent="0.2">
      <c r="B202" s="71"/>
      <c r="C202" s="52"/>
      <c r="D202" s="58"/>
      <c r="E202" s="212"/>
      <c r="F202" s="58"/>
      <c r="G202" s="58"/>
      <c r="H202" s="64"/>
    </row>
    <row r="203" spans="2:8" ht="14" customHeight="1" x14ac:dyDescent="0.2">
      <c r="B203" s="71"/>
      <c r="C203" s="52"/>
      <c r="D203" s="58"/>
      <c r="E203" s="212"/>
      <c r="F203" s="58"/>
      <c r="G203" s="58"/>
      <c r="H203" s="64"/>
    </row>
    <row r="204" spans="2:8" ht="14" customHeight="1" x14ac:dyDescent="0.2">
      <c r="B204" s="71"/>
      <c r="C204" s="52"/>
      <c r="D204" s="58"/>
      <c r="E204" s="212"/>
      <c r="F204" s="58"/>
      <c r="G204" s="58"/>
      <c r="H204" s="64"/>
    </row>
    <row r="205" spans="2:8" ht="14" customHeight="1" x14ac:dyDescent="0.2">
      <c r="B205" s="71"/>
      <c r="C205" s="52"/>
      <c r="D205" s="58"/>
      <c r="E205" s="212"/>
      <c r="F205" s="58"/>
      <c r="G205" s="58"/>
      <c r="H205" s="64"/>
    </row>
    <row r="206" spans="2:8" ht="14" customHeight="1" x14ac:dyDescent="0.2">
      <c r="B206" s="71"/>
      <c r="C206" s="52"/>
      <c r="D206" s="58"/>
      <c r="E206" s="212"/>
      <c r="F206" s="58"/>
      <c r="G206" s="58"/>
      <c r="H206" s="64"/>
    </row>
    <row r="207" spans="2:8" ht="14" customHeight="1" x14ac:dyDescent="0.2">
      <c r="B207" s="71"/>
      <c r="C207" s="52"/>
      <c r="D207" s="58"/>
      <c r="E207" s="212"/>
      <c r="F207" s="58"/>
      <c r="G207" s="58"/>
      <c r="H207" s="64"/>
    </row>
    <row r="208" spans="2:8" ht="14" customHeight="1" x14ac:dyDescent="0.2">
      <c r="B208" s="71"/>
      <c r="C208" s="52"/>
      <c r="D208" s="58"/>
      <c r="E208" s="212"/>
      <c r="F208" s="58"/>
      <c r="G208" s="58"/>
      <c r="H208" s="64"/>
    </row>
    <row r="209" spans="2:8" ht="14" customHeight="1" x14ac:dyDescent="0.2">
      <c r="B209" s="71"/>
      <c r="C209" s="52"/>
      <c r="D209" s="58"/>
      <c r="E209" s="212"/>
      <c r="F209" s="58"/>
      <c r="G209" s="58"/>
      <c r="H209" s="64"/>
    </row>
    <row r="210" spans="2:8" ht="14" customHeight="1" x14ac:dyDescent="0.2">
      <c r="B210" s="71"/>
      <c r="C210" s="52"/>
      <c r="D210" s="58"/>
      <c r="E210" s="212"/>
      <c r="F210" s="58"/>
      <c r="G210" s="58"/>
      <c r="H210" s="64"/>
    </row>
    <row r="211" spans="2:8" ht="14" customHeight="1" x14ac:dyDescent="0.2">
      <c r="B211" s="71"/>
      <c r="C211" s="52"/>
      <c r="D211" s="58"/>
      <c r="E211" s="212"/>
      <c r="F211" s="58"/>
      <c r="G211" s="58"/>
      <c r="H211" s="64"/>
    </row>
    <row r="212" spans="2:8" ht="14" customHeight="1" x14ac:dyDescent="0.2">
      <c r="B212" s="71"/>
      <c r="C212" s="52"/>
      <c r="D212" s="58"/>
      <c r="E212" s="212"/>
      <c r="F212" s="58"/>
      <c r="G212" s="58"/>
      <c r="H212" s="64"/>
    </row>
    <row r="213" spans="2:8" ht="14" customHeight="1" x14ac:dyDescent="0.2">
      <c r="B213" s="71"/>
      <c r="C213" s="52"/>
      <c r="D213" s="58"/>
      <c r="E213" s="212"/>
      <c r="F213" s="58"/>
      <c r="G213" s="58"/>
      <c r="H213" s="64"/>
    </row>
    <row r="214" spans="2:8" ht="14" customHeight="1" x14ac:dyDescent="0.2">
      <c r="B214" s="71"/>
      <c r="C214" s="52"/>
      <c r="D214" s="58"/>
      <c r="E214" s="212"/>
      <c r="F214" s="58"/>
      <c r="G214" s="58"/>
      <c r="H214" s="64"/>
    </row>
    <row r="215" spans="2:8" ht="14" customHeight="1" x14ac:dyDescent="0.2">
      <c r="B215" s="71"/>
      <c r="C215" s="52"/>
      <c r="D215" s="58"/>
      <c r="E215" s="212"/>
      <c r="F215" s="58"/>
      <c r="G215" s="58"/>
      <c r="H215" s="64"/>
    </row>
    <row r="216" spans="2:8" ht="14" customHeight="1" x14ac:dyDescent="0.2">
      <c r="B216" s="71"/>
      <c r="C216" s="52"/>
      <c r="D216" s="58"/>
      <c r="E216" s="212"/>
      <c r="F216" s="58"/>
      <c r="G216" s="58"/>
      <c r="H216" s="64"/>
    </row>
    <row r="217" spans="2:8" ht="14" customHeight="1" x14ac:dyDescent="0.2">
      <c r="B217" s="71"/>
      <c r="C217" s="52"/>
      <c r="D217" s="58"/>
      <c r="E217" s="212"/>
      <c r="F217" s="58"/>
      <c r="G217" s="58"/>
      <c r="H217" s="64"/>
    </row>
    <row r="218" spans="2:8" ht="14" customHeight="1" x14ac:dyDescent="0.2">
      <c r="B218" s="71"/>
      <c r="C218" s="52"/>
      <c r="D218" s="58"/>
      <c r="E218" s="212"/>
      <c r="F218" s="58"/>
      <c r="G218" s="58"/>
      <c r="H218" s="64"/>
    </row>
    <row r="219" spans="2:8" ht="14" customHeight="1" x14ac:dyDescent="0.2">
      <c r="B219" s="71"/>
      <c r="C219" s="52"/>
      <c r="D219" s="58"/>
      <c r="E219" s="212"/>
      <c r="F219" s="58"/>
      <c r="G219" s="58"/>
      <c r="H219" s="64"/>
    </row>
    <row r="220" spans="2:8" ht="14" customHeight="1" x14ac:dyDescent="0.2">
      <c r="B220" s="71"/>
      <c r="C220" s="52"/>
      <c r="D220" s="58"/>
      <c r="E220" s="212"/>
      <c r="F220" s="58"/>
      <c r="G220" s="58"/>
      <c r="H220" s="64"/>
    </row>
    <row r="221" spans="2:8" ht="14" customHeight="1" x14ac:dyDescent="0.2">
      <c r="B221" s="71"/>
      <c r="C221" s="52"/>
      <c r="D221" s="58"/>
      <c r="E221" s="212"/>
      <c r="F221" s="58"/>
      <c r="G221" s="58"/>
      <c r="H221" s="64"/>
    </row>
    <row r="222" spans="2:8" ht="14" customHeight="1" x14ac:dyDescent="0.2">
      <c r="B222" s="71"/>
      <c r="C222" s="52"/>
      <c r="D222" s="58"/>
      <c r="E222" s="212"/>
      <c r="F222" s="58"/>
      <c r="G222" s="58"/>
      <c r="H222" s="64"/>
    </row>
    <row r="223" spans="2:8" ht="14" customHeight="1" x14ac:dyDescent="0.2">
      <c r="B223" s="71"/>
      <c r="C223" s="52"/>
      <c r="D223" s="58"/>
      <c r="E223" s="212"/>
      <c r="F223" s="58"/>
      <c r="G223" s="58"/>
      <c r="H223" s="64"/>
    </row>
    <row r="224" spans="2:8" ht="14" customHeight="1" x14ac:dyDescent="0.2">
      <c r="B224" s="71"/>
      <c r="C224" s="52"/>
      <c r="D224" s="58"/>
      <c r="E224" s="212"/>
      <c r="F224" s="58"/>
      <c r="G224" s="58"/>
      <c r="H224" s="64"/>
    </row>
    <row r="225" spans="2:8" ht="14" customHeight="1" x14ac:dyDescent="0.2">
      <c r="B225" s="71"/>
      <c r="C225" s="52"/>
      <c r="D225" s="58"/>
      <c r="E225" s="212"/>
      <c r="F225" s="58"/>
      <c r="G225" s="58"/>
      <c r="H225" s="64"/>
    </row>
    <row r="226" spans="2:8" ht="14" customHeight="1" x14ac:dyDescent="0.2">
      <c r="B226" s="71"/>
      <c r="C226" s="52"/>
      <c r="D226" s="58"/>
      <c r="E226" s="212"/>
      <c r="F226" s="58"/>
      <c r="G226" s="58"/>
      <c r="H226" s="64"/>
    </row>
    <row r="227" spans="2:8" ht="14" customHeight="1" x14ac:dyDescent="0.2">
      <c r="B227" s="71"/>
      <c r="C227" s="52"/>
      <c r="D227" s="58"/>
      <c r="E227" s="212"/>
      <c r="F227" s="58"/>
      <c r="G227" s="58"/>
      <c r="H227" s="64"/>
    </row>
    <row r="228" spans="2:8" ht="14" customHeight="1" x14ac:dyDescent="0.2">
      <c r="B228" s="71"/>
      <c r="C228" s="52"/>
      <c r="D228" s="58"/>
      <c r="E228" s="212"/>
      <c r="F228" s="58"/>
      <c r="G228" s="58"/>
      <c r="H228" s="64"/>
    </row>
    <row r="229" spans="2:8" ht="14" customHeight="1" x14ac:dyDescent="0.2">
      <c r="B229" s="71"/>
      <c r="C229" s="52"/>
      <c r="D229" s="58"/>
      <c r="E229" s="212"/>
      <c r="F229" s="58"/>
      <c r="G229" s="58"/>
      <c r="H229" s="64"/>
    </row>
    <row r="230" spans="2:8" ht="14" customHeight="1" x14ac:dyDescent="0.2">
      <c r="B230" s="71"/>
      <c r="C230" s="52"/>
      <c r="D230" s="58"/>
      <c r="E230" s="212"/>
      <c r="F230" s="58"/>
      <c r="G230" s="58"/>
      <c r="H230" s="64"/>
    </row>
    <row r="231" spans="2:8" ht="14" customHeight="1" x14ac:dyDescent="0.2">
      <c r="B231" s="71"/>
      <c r="C231" s="52"/>
      <c r="D231" s="58"/>
      <c r="E231" s="212"/>
      <c r="F231" s="58"/>
      <c r="G231" s="58"/>
      <c r="H231" s="64"/>
    </row>
    <row r="232" spans="2:8" ht="14" customHeight="1" x14ac:dyDescent="0.2">
      <c r="B232" s="71"/>
      <c r="C232" s="52"/>
      <c r="D232" s="58"/>
      <c r="E232" s="212"/>
      <c r="F232" s="58"/>
      <c r="G232" s="58"/>
      <c r="H232" s="64"/>
    </row>
    <row r="233" spans="2:8" ht="14" customHeight="1" x14ac:dyDescent="0.2">
      <c r="B233" s="71"/>
      <c r="C233" s="52"/>
      <c r="D233" s="58"/>
      <c r="E233" s="212"/>
      <c r="F233" s="58"/>
      <c r="G233" s="58"/>
      <c r="H233" s="64"/>
    </row>
    <row r="234" spans="2:8" ht="14" customHeight="1" x14ac:dyDescent="0.2">
      <c r="B234" s="71"/>
      <c r="C234" s="52"/>
      <c r="D234" s="58"/>
      <c r="E234" s="212"/>
      <c r="F234" s="58"/>
      <c r="G234" s="58"/>
      <c r="H234" s="64"/>
    </row>
    <row r="235" spans="2:8" ht="14" customHeight="1" x14ac:dyDescent="0.2">
      <c r="B235" s="71"/>
      <c r="C235" s="52"/>
      <c r="D235" s="58"/>
      <c r="E235" s="212"/>
      <c r="F235" s="58"/>
      <c r="G235" s="58"/>
      <c r="H235" s="64"/>
    </row>
    <row r="236" spans="2:8" ht="14" customHeight="1" x14ac:dyDescent="0.2">
      <c r="B236" s="71"/>
      <c r="C236" s="52"/>
      <c r="D236" s="58"/>
      <c r="E236" s="212"/>
      <c r="F236" s="58"/>
      <c r="G236" s="58"/>
      <c r="H236" s="64"/>
    </row>
    <row r="237" spans="2:8" ht="14" customHeight="1" x14ac:dyDescent="0.2">
      <c r="B237" s="71"/>
      <c r="C237" s="52"/>
      <c r="D237" s="58"/>
      <c r="E237" s="212"/>
      <c r="F237" s="58"/>
      <c r="G237" s="58"/>
      <c r="H237" s="64"/>
    </row>
    <row r="238" spans="2:8" ht="14" customHeight="1" x14ac:dyDescent="0.2">
      <c r="B238" s="71"/>
      <c r="C238" s="52"/>
      <c r="D238" s="58"/>
      <c r="E238" s="212"/>
      <c r="F238" s="58"/>
      <c r="G238" s="58"/>
      <c r="H238" s="64"/>
    </row>
    <row r="239" spans="2:8" ht="14" customHeight="1" x14ac:dyDescent="0.2">
      <c r="B239" s="71"/>
      <c r="C239" s="52"/>
      <c r="D239" s="58"/>
      <c r="E239" s="212"/>
      <c r="F239" s="58"/>
      <c r="G239" s="58"/>
      <c r="H239" s="64"/>
    </row>
    <row r="240" spans="2:8" ht="14" customHeight="1" x14ac:dyDescent="0.2">
      <c r="B240" s="71"/>
      <c r="C240" s="52"/>
      <c r="D240" s="58"/>
      <c r="E240" s="212"/>
      <c r="F240" s="58"/>
      <c r="G240" s="58"/>
      <c r="H240" s="64"/>
    </row>
    <row r="241" spans="2:8" ht="14" customHeight="1" x14ac:dyDescent="0.2">
      <c r="B241" s="71"/>
      <c r="C241" s="52"/>
      <c r="D241" s="58"/>
      <c r="E241" s="212"/>
      <c r="F241" s="58"/>
      <c r="G241" s="58"/>
      <c r="H241" s="64"/>
    </row>
    <row r="242" spans="2:8" ht="14" customHeight="1" x14ac:dyDescent="0.2">
      <c r="B242" s="71"/>
      <c r="C242" s="52"/>
      <c r="D242" s="58"/>
      <c r="E242" s="212"/>
      <c r="F242" s="58"/>
      <c r="G242" s="58"/>
      <c r="H242" s="64"/>
    </row>
    <row r="243" spans="2:8" ht="14" customHeight="1" x14ac:dyDescent="0.2">
      <c r="B243" s="71"/>
      <c r="C243" s="52"/>
      <c r="D243" s="58"/>
      <c r="E243" s="212"/>
      <c r="F243" s="58"/>
      <c r="G243" s="58"/>
      <c r="H243" s="64"/>
    </row>
    <row r="244" spans="2:8" ht="14" customHeight="1" x14ac:dyDescent="0.2">
      <c r="B244" s="71"/>
      <c r="C244" s="52"/>
      <c r="D244" s="58"/>
      <c r="E244" s="212"/>
      <c r="F244" s="58"/>
      <c r="G244" s="58"/>
      <c r="H244" s="64"/>
    </row>
    <row r="245" spans="2:8" ht="14" customHeight="1" x14ac:dyDescent="0.2">
      <c r="B245" s="71"/>
      <c r="C245" s="52"/>
      <c r="D245" s="58"/>
      <c r="E245" s="212"/>
      <c r="F245" s="58"/>
      <c r="G245" s="58"/>
      <c r="H245" s="64"/>
    </row>
    <row r="246" spans="2:8" ht="14" customHeight="1" x14ac:dyDescent="0.2">
      <c r="B246" s="71"/>
      <c r="C246" s="52"/>
      <c r="D246" s="58"/>
      <c r="E246" s="212"/>
      <c r="F246" s="58"/>
      <c r="G246" s="58"/>
      <c r="H246" s="64"/>
    </row>
    <row r="247" spans="2:8" ht="14" customHeight="1" x14ac:dyDescent="0.2">
      <c r="B247" s="71"/>
      <c r="C247" s="52"/>
      <c r="D247" s="58"/>
      <c r="E247" s="212"/>
      <c r="F247" s="58"/>
      <c r="G247" s="58"/>
      <c r="H247" s="64"/>
    </row>
    <row r="248" spans="2:8" ht="14" customHeight="1" x14ac:dyDescent="0.2">
      <c r="B248" s="71"/>
      <c r="C248" s="52"/>
      <c r="D248" s="58"/>
      <c r="E248" s="212"/>
      <c r="F248" s="58"/>
      <c r="G248" s="58"/>
      <c r="H248" s="64"/>
    </row>
    <row r="249" spans="2:8" ht="14" customHeight="1" x14ac:dyDescent="0.2">
      <c r="B249" s="71"/>
      <c r="C249" s="52"/>
      <c r="D249" s="58"/>
      <c r="E249" s="212"/>
      <c r="F249" s="58"/>
      <c r="G249" s="58"/>
      <c r="H249" s="64"/>
    </row>
    <row r="250" spans="2:8" ht="14" customHeight="1" x14ac:dyDescent="0.2">
      <c r="B250" s="71"/>
      <c r="C250" s="52"/>
      <c r="D250" s="58"/>
      <c r="E250" s="212"/>
      <c r="F250" s="58"/>
      <c r="G250" s="58"/>
      <c r="H250" s="64"/>
    </row>
    <row r="251" spans="2:8" ht="14" customHeight="1" x14ac:dyDescent="0.2">
      <c r="B251" s="71"/>
      <c r="C251" s="52"/>
      <c r="D251" s="58"/>
      <c r="E251" s="212"/>
      <c r="F251" s="58"/>
      <c r="G251" s="58"/>
      <c r="H251" s="64"/>
    </row>
    <row r="252" spans="2:8" ht="14" customHeight="1" x14ac:dyDescent="0.2">
      <c r="B252" s="71"/>
      <c r="C252" s="52"/>
      <c r="D252" s="58"/>
      <c r="E252" s="212"/>
      <c r="F252" s="58"/>
      <c r="G252" s="58"/>
      <c r="H252" s="64"/>
    </row>
    <row r="253" spans="2:8" ht="14" customHeight="1" x14ac:dyDescent="0.2">
      <c r="B253" s="71"/>
      <c r="C253" s="52"/>
      <c r="D253" s="58"/>
      <c r="E253" s="212"/>
      <c r="F253" s="58"/>
      <c r="G253" s="58"/>
      <c r="H253" s="64"/>
    </row>
    <row r="254" spans="2:8" ht="14" customHeight="1" x14ac:dyDescent="0.2">
      <c r="B254" s="71"/>
      <c r="C254" s="52"/>
      <c r="D254" s="58"/>
      <c r="E254" s="212"/>
      <c r="F254" s="58"/>
      <c r="G254" s="58"/>
      <c r="H254" s="64"/>
    </row>
    <row r="255" spans="2:8" ht="14" customHeight="1" x14ac:dyDescent="0.2">
      <c r="B255" s="71"/>
      <c r="C255" s="52"/>
      <c r="D255" s="58"/>
      <c r="E255" s="212"/>
      <c r="F255" s="58"/>
      <c r="G255" s="58"/>
      <c r="H255" s="64"/>
    </row>
    <row r="256" spans="2:8" ht="14" customHeight="1" x14ac:dyDescent="0.2">
      <c r="B256" s="71"/>
      <c r="C256" s="52"/>
      <c r="D256" s="58"/>
      <c r="E256" s="212"/>
      <c r="F256" s="58"/>
      <c r="G256" s="58"/>
      <c r="H256" s="64"/>
    </row>
    <row r="257" spans="2:8" ht="14" customHeight="1" x14ac:dyDescent="0.2">
      <c r="B257" s="71"/>
      <c r="C257" s="52"/>
      <c r="D257" s="58"/>
      <c r="E257" s="212"/>
      <c r="F257" s="58"/>
      <c r="G257" s="58"/>
      <c r="H257" s="64"/>
    </row>
    <row r="258" spans="2:8" ht="14" customHeight="1" x14ac:dyDescent="0.2">
      <c r="B258" s="71"/>
      <c r="C258" s="52"/>
      <c r="D258" s="58"/>
      <c r="E258" s="212"/>
      <c r="F258" s="58"/>
      <c r="G258" s="58"/>
      <c r="H258" s="64"/>
    </row>
    <row r="259" spans="2:8" ht="14" customHeight="1" x14ac:dyDescent="0.2">
      <c r="B259" s="71"/>
      <c r="C259" s="52"/>
      <c r="D259" s="58"/>
      <c r="E259" s="212"/>
      <c r="F259" s="58"/>
      <c r="G259" s="58"/>
      <c r="H259" s="64"/>
    </row>
    <row r="260" spans="2:8" ht="14" customHeight="1" x14ac:dyDescent="0.2">
      <c r="B260" s="71"/>
      <c r="C260" s="52"/>
      <c r="D260" s="58"/>
      <c r="E260" s="212"/>
      <c r="F260" s="58"/>
      <c r="G260" s="58"/>
      <c r="H260" s="64"/>
    </row>
    <row r="261" spans="2:8" ht="14" customHeight="1" x14ac:dyDescent="0.2">
      <c r="B261" s="71"/>
      <c r="C261" s="52"/>
      <c r="D261" s="58"/>
      <c r="E261" s="212"/>
      <c r="F261" s="58"/>
      <c r="G261" s="58"/>
      <c r="H261" s="64"/>
    </row>
    <row r="262" spans="2:8" ht="14" customHeight="1" x14ac:dyDescent="0.2">
      <c r="B262" s="71"/>
      <c r="C262" s="52"/>
      <c r="D262" s="58"/>
      <c r="E262" s="212"/>
      <c r="F262" s="58"/>
      <c r="G262" s="58"/>
      <c r="H262" s="64"/>
    </row>
    <row r="263" spans="2:8" ht="14" customHeight="1" x14ac:dyDescent="0.2">
      <c r="B263" s="71"/>
      <c r="C263" s="52"/>
      <c r="D263" s="58"/>
      <c r="E263" s="212"/>
      <c r="F263" s="58"/>
      <c r="G263" s="58"/>
      <c r="H263" s="64"/>
    </row>
    <row r="264" spans="2:8" ht="14" customHeight="1" x14ac:dyDescent="0.2">
      <c r="B264" s="71"/>
      <c r="C264" s="52"/>
      <c r="D264" s="58"/>
      <c r="E264" s="212"/>
      <c r="F264" s="58"/>
      <c r="G264" s="58"/>
      <c r="H264" s="64"/>
    </row>
    <row r="265" spans="2:8" ht="14" customHeight="1" x14ac:dyDescent="0.2">
      <c r="B265" s="71"/>
      <c r="C265" s="52"/>
      <c r="D265" s="58"/>
      <c r="E265" s="212"/>
      <c r="F265" s="58"/>
      <c r="G265" s="58"/>
      <c r="H265" s="64"/>
    </row>
    <row r="266" spans="2:8" ht="14" customHeight="1" x14ac:dyDescent="0.2">
      <c r="B266" s="71"/>
      <c r="C266" s="52"/>
      <c r="D266" s="58"/>
      <c r="E266" s="212"/>
      <c r="F266" s="58"/>
      <c r="G266" s="58"/>
      <c r="H266" s="64"/>
    </row>
    <row r="267" spans="2:8" ht="14" customHeight="1" x14ac:dyDescent="0.2">
      <c r="B267" s="71"/>
      <c r="C267" s="52"/>
      <c r="D267" s="58"/>
      <c r="E267" s="212"/>
      <c r="F267" s="58"/>
      <c r="G267" s="58"/>
      <c r="H267" s="64"/>
    </row>
    <row r="268" spans="2:8" ht="14" customHeight="1" x14ac:dyDescent="0.2">
      <c r="B268" s="71"/>
      <c r="C268" s="52"/>
      <c r="D268" s="58"/>
      <c r="E268" s="212"/>
      <c r="F268" s="58"/>
      <c r="G268" s="58"/>
      <c r="H268" s="64"/>
    </row>
    <row r="269" spans="2:8" ht="14" customHeight="1" x14ac:dyDescent="0.2">
      <c r="B269" s="71"/>
      <c r="C269" s="52"/>
      <c r="D269" s="58"/>
      <c r="E269" s="212"/>
      <c r="F269" s="58"/>
      <c r="G269" s="58"/>
      <c r="H269" s="64"/>
    </row>
    <row r="270" spans="2:8" ht="14" customHeight="1" x14ac:dyDescent="0.2">
      <c r="B270" s="71"/>
      <c r="C270" s="52"/>
      <c r="D270" s="58"/>
      <c r="E270" s="212"/>
      <c r="F270" s="58"/>
      <c r="G270" s="58"/>
      <c r="H270" s="64"/>
    </row>
    <row r="271" spans="2:8" ht="14" customHeight="1" x14ac:dyDescent="0.2">
      <c r="B271" s="71"/>
      <c r="C271" s="52"/>
      <c r="D271" s="58"/>
      <c r="E271" s="212"/>
      <c r="F271" s="58"/>
      <c r="G271" s="58"/>
      <c r="H271" s="64"/>
    </row>
    <row r="272" spans="2:8" ht="14" customHeight="1" x14ac:dyDescent="0.2">
      <c r="B272" s="71"/>
      <c r="C272" s="52"/>
      <c r="D272" s="58"/>
      <c r="E272" s="212"/>
      <c r="F272" s="58"/>
      <c r="G272" s="58"/>
      <c r="H272" s="64"/>
    </row>
    <row r="273" spans="2:8" ht="14" customHeight="1" x14ac:dyDescent="0.2">
      <c r="B273" s="71"/>
      <c r="C273" s="52"/>
      <c r="D273" s="58"/>
      <c r="E273" s="212"/>
      <c r="F273" s="58"/>
      <c r="G273" s="58"/>
      <c r="H273" s="64"/>
    </row>
    <row r="274" spans="2:8" ht="14" customHeight="1" x14ac:dyDescent="0.2">
      <c r="B274" s="71"/>
      <c r="C274" s="52"/>
      <c r="D274" s="58"/>
      <c r="E274" s="212"/>
      <c r="F274" s="58"/>
      <c r="G274" s="58"/>
      <c r="H274" s="64"/>
    </row>
    <row r="275" spans="2:8" ht="14" customHeight="1" x14ac:dyDescent="0.2">
      <c r="B275" s="71"/>
      <c r="C275" s="52"/>
      <c r="D275" s="58"/>
      <c r="E275" s="212"/>
      <c r="F275" s="58"/>
      <c r="G275" s="58"/>
      <c r="H275" s="64"/>
    </row>
    <row r="276" spans="2:8" ht="14" customHeight="1" x14ac:dyDescent="0.2">
      <c r="B276" s="71"/>
      <c r="C276" s="52"/>
      <c r="D276" s="58"/>
      <c r="E276" s="212"/>
      <c r="F276" s="58"/>
      <c r="G276" s="58"/>
      <c r="H276" s="64"/>
    </row>
    <row r="277" spans="2:8" ht="14" customHeight="1" x14ac:dyDescent="0.2">
      <c r="B277" s="71"/>
      <c r="C277" s="52"/>
      <c r="D277" s="58"/>
      <c r="E277" s="212"/>
      <c r="F277" s="58"/>
      <c r="G277" s="58"/>
      <c r="H277" s="64"/>
    </row>
    <row r="278" spans="2:8" ht="14" customHeight="1" x14ac:dyDescent="0.2">
      <c r="B278" s="71"/>
      <c r="C278" s="52"/>
      <c r="D278" s="58"/>
      <c r="E278" s="212"/>
      <c r="F278" s="58"/>
      <c r="G278" s="58"/>
      <c r="H278" s="64"/>
    </row>
    <row r="279" spans="2:8" ht="14" customHeight="1" x14ac:dyDescent="0.2">
      <c r="B279" s="71"/>
      <c r="C279" s="52"/>
      <c r="D279" s="58"/>
      <c r="E279" s="212"/>
      <c r="F279" s="58"/>
      <c r="G279" s="58"/>
      <c r="H279" s="64"/>
    </row>
    <row r="280" spans="2:8" ht="14" customHeight="1" x14ac:dyDescent="0.2">
      <c r="B280" s="71"/>
      <c r="C280" s="52"/>
      <c r="D280" s="58"/>
      <c r="E280" s="212"/>
      <c r="F280" s="58"/>
      <c r="G280" s="58"/>
      <c r="H280" s="64"/>
    </row>
    <row r="281" spans="2:8" ht="14" customHeight="1" x14ac:dyDescent="0.2">
      <c r="B281" s="71"/>
      <c r="C281" s="52"/>
      <c r="D281" s="58"/>
      <c r="E281" s="212"/>
      <c r="F281" s="58"/>
      <c r="G281" s="58"/>
      <c r="H281" s="64"/>
    </row>
    <row r="282" spans="2:8" ht="14" customHeight="1" x14ac:dyDescent="0.2">
      <c r="B282" s="71"/>
      <c r="C282" s="52"/>
      <c r="D282" s="58"/>
      <c r="E282" s="212"/>
      <c r="F282" s="58"/>
      <c r="G282" s="58"/>
      <c r="H282" s="64"/>
    </row>
    <row r="283" spans="2:8" ht="14" customHeight="1" x14ac:dyDescent="0.2">
      <c r="B283" s="71"/>
      <c r="C283" s="52"/>
      <c r="D283" s="58"/>
      <c r="E283" s="212"/>
      <c r="F283" s="58"/>
      <c r="G283" s="58"/>
      <c r="H283" s="64"/>
    </row>
    <row r="284" spans="2:8" ht="14" customHeight="1" x14ac:dyDescent="0.2">
      <c r="B284" s="71"/>
      <c r="C284" s="52"/>
      <c r="D284" s="58"/>
      <c r="E284" s="212"/>
      <c r="F284" s="58"/>
      <c r="G284" s="58"/>
      <c r="H284" s="64"/>
    </row>
    <row r="285" spans="2:8" ht="14" customHeight="1" x14ac:dyDescent="0.2">
      <c r="B285" s="71"/>
      <c r="C285" s="52"/>
      <c r="D285" s="58"/>
      <c r="E285" s="212"/>
      <c r="F285" s="58"/>
      <c r="G285" s="58"/>
      <c r="H285" s="64"/>
    </row>
    <row r="286" spans="2:8" ht="14" customHeight="1" x14ac:dyDescent="0.2">
      <c r="B286" s="71"/>
      <c r="C286" s="52"/>
      <c r="D286" s="58"/>
      <c r="E286" s="212"/>
      <c r="F286" s="58"/>
      <c r="G286" s="58"/>
      <c r="H286" s="64"/>
    </row>
    <row r="287" spans="2:8" ht="14" customHeight="1" x14ac:dyDescent="0.2">
      <c r="B287" s="71"/>
      <c r="C287" s="52"/>
      <c r="D287" s="58"/>
      <c r="E287" s="212"/>
      <c r="F287" s="58"/>
      <c r="G287" s="58"/>
      <c r="H287" s="64"/>
    </row>
    <row r="288" spans="2:8" ht="14" customHeight="1" x14ac:dyDescent="0.2">
      <c r="B288" s="71"/>
      <c r="C288" s="52"/>
      <c r="D288" s="58"/>
      <c r="E288" s="212"/>
      <c r="F288" s="58"/>
      <c r="G288" s="58"/>
      <c r="H288" s="64"/>
    </row>
    <row r="289" spans="2:8" ht="14" customHeight="1" x14ac:dyDescent="0.2">
      <c r="B289" s="71"/>
      <c r="C289" s="52"/>
      <c r="D289" s="58"/>
      <c r="E289" s="212"/>
      <c r="F289" s="58"/>
      <c r="G289" s="58"/>
      <c r="H289" s="64"/>
    </row>
    <row r="290" spans="2:8" ht="14" customHeight="1" x14ac:dyDescent="0.2">
      <c r="B290" s="71"/>
      <c r="C290" s="52"/>
      <c r="D290" s="58"/>
      <c r="E290" s="212"/>
      <c r="F290" s="58"/>
      <c r="G290" s="58"/>
      <c r="H290" s="64"/>
    </row>
    <row r="291" spans="2:8" ht="14" customHeight="1" x14ac:dyDescent="0.2">
      <c r="B291" s="71"/>
      <c r="C291" s="52"/>
      <c r="D291" s="58"/>
      <c r="E291" s="212"/>
      <c r="F291" s="58"/>
      <c r="G291" s="58"/>
      <c r="H291" s="64"/>
    </row>
    <row r="292" spans="2:8" ht="14" customHeight="1" x14ac:dyDescent="0.2">
      <c r="B292" s="71"/>
      <c r="C292" s="52"/>
      <c r="D292" s="58"/>
      <c r="E292" s="212"/>
      <c r="F292" s="58"/>
      <c r="G292" s="58"/>
      <c r="H292" s="64"/>
    </row>
    <row r="293" spans="2:8" ht="14" customHeight="1" x14ac:dyDescent="0.2">
      <c r="B293" s="71"/>
      <c r="C293" s="52"/>
      <c r="D293" s="58"/>
      <c r="E293" s="212"/>
      <c r="F293" s="58"/>
      <c r="G293" s="58"/>
      <c r="H293" s="64"/>
    </row>
    <row r="294" spans="2:8" ht="14" customHeight="1" x14ac:dyDescent="0.2">
      <c r="B294" s="72"/>
      <c r="C294" s="52"/>
      <c r="D294" s="58"/>
      <c r="E294" s="212"/>
      <c r="F294" s="58"/>
      <c r="G294" s="58"/>
      <c r="H294" s="64"/>
    </row>
    <row r="295" spans="2:8" ht="14" customHeight="1" x14ac:dyDescent="0.2">
      <c r="B295" s="72"/>
      <c r="C295" s="52"/>
      <c r="D295" s="58"/>
      <c r="E295" s="212"/>
      <c r="F295" s="58"/>
      <c r="G295" s="58"/>
      <c r="H295" s="64"/>
    </row>
    <row r="296" spans="2:8" ht="14" customHeight="1" x14ac:dyDescent="0.2">
      <c r="B296" s="72"/>
      <c r="C296" s="52"/>
      <c r="D296" s="58"/>
      <c r="E296" s="212"/>
      <c r="F296" s="58"/>
      <c r="G296" s="58"/>
      <c r="H296" s="64"/>
    </row>
    <row r="297" spans="2:8" ht="14" customHeight="1" x14ac:dyDescent="0.2">
      <c r="B297" s="72"/>
      <c r="C297" s="52"/>
      <c r="D297" s="58"/>
      <c r="E297" s="212"/>
      <c r="F297" s="58"/>
      <c r="G297" s="58"/>
      <c r="H297" s="64"/>
    </row>
    <row r="298" spans="2:8" ht="14" customHeight="1" x14ac:dyDescent="0.2">
      <c r="B298" s="72"/>
      <c r="C298" s="52"/>
      <c r="D298" s="58"/>
      <c r="E298" s="212"/>
      <c r="F298" s="58"/>
      <c r="G298" s="58"/>
      <c r="H298" s="64"/>
    </row>
    <row r="299" spans="2:8" ht="14" customHeight="1" x14ac:dyDescent="0.2">
      <c r="B299" s="72"/>
      <c r="C299" s="52"/>
      <c r="D299" s="58"/>
      <c r="E299" s="212"/>
      <c r="F299" s="58"/>
      <c r="G299" s="58"/>
      <c r="H299" s="64"/>
    </row>
    <row r="300" spans="2:8" ht="14" customHeight="1" x14ac:dyDescent="0.2">
      <c r="B300" s="72"/>
      <c r="C300" s="52"/>
      <c r="D300" s="58"/>
      <c r="E300" s="212"/>
      <c r="F300" s="58"/>
      <c r="G300" s="58"/>
      <c r="H300" s="64"/>
    </row>
    <row r="301" spans="2:8" ht="14" customHeight="1" x14ac:dyDescent="0.2">
      <c r="B301" s="72"/>
      <c r="C301" s="52"/>
      <c r="D301" s="58"/>
      <c r="E301" s="212"/>
      <c r="F301" s="58"/>
      <c r="G301" s="58"/>
      <c r="H301" s="64"/>
    </row>
    <row r="302" spans="2:8" ht="14" customHeight="1" x14ac:dyDescent="0.2">
      <c r="B302" s="72"/>
      <c r="C302" s="52"/>
      <c r="D302" s="58"/>
      <c r="E302" s="212"/>
      <c r="F302" s="58"/>
      <c r="G302" s="58"/>
      <c r="H302" s="64"/>
    </row>
    <row r="303" spans="2:8" ht="14" customHeight="1" x14ac:dyDescent="0.2">
      <c r="B303" s="72"/>
      <c r="C303" s="52"/>
      <c r="D303" s="58"/>
      <c r="E303" s="212"/>
      <c r="F303" s="58"/>
      <c r="G303" s="58"/>
      <c r="H303" s="64"/>
    </row>
    <row r="304" spans="2:8" ht="14" customHeight="1" x14ac:dyDescent="0.2">
      <c r="B304" s="72"/>
      <c r="C304" s="52"/>
      <c r="D304" s="58"/>
      <c r="E304" s="212"/>
      <c r="F304" s="58"/>
      <c r="G304" s="58"/>
      <c r="H304" s="64"/>
    </row>
    <row r="305" spans="2:8" ht="14" customHeight="1" x14ac:dyDescent="0.2">
      <c r="B305" s="72"/>
      <c r="C305" s="52"/>
      <c r="D305" s="58"/>
      <c r="E305" s="212"/>
      <c r="F305" s="58"/>
      <c r="G305" s="58"/>
      <c r="H305" s="64"/>
    </row>
    <row r="306" spans="2:8" ht="14" customHeight="1" x14ac:dyDescent="0.2">
      <c r="B306" s="72"/>
      <c r="C306" s="52"/>
      <c r="D306" s="58"/>
      <c r="E306" s="212"/>
      <c r="F306" s="58"/>
      <c r="G306" s="58"/>
      <c r="H306" s="64"/>
    </row>
    <row r="307" spans="2:8" ht="14" customHeight="1" x14ac:dyDescent="0.2">
      <c r="B307" s="72"/>
      <c r="C307" s="52"/>
      <c r="D307" s="58"/>
      <c r="E307" s="212"/>
      <c r="F307" s="58"/>
      <c r="G307" s="58"/>
      <c r="H307" s="64"/>
    </row>
    <row r="308" spans="2:8" ht="14" customHeight="1" x14ac:dyDescent="0.2">
      <c r="B308" s="72"/>
      <c r="C308" s="52"/>
      <c r="D308" s="58"/>
      <c r="E308" s="212"/>
      <c r="F308" s="58"/>
      <c r="G308" s="58"/>
      <c r="H308" s="64"/>
    </row>
    <row r="309" spans="2:8" ht="14" customHeight="1" x14ac:dyDescent="0.2">
      <c r="B309" s="72"/>
      <c r="C309" s="52"/>
      <c r="D309" s="58"/>
      <c r="E309" s="212"/>
      <c r="F309" s="58"/>
      <c r="G309" s="58"/>
      <c r="H309" s="64"/>
    </row>
    <row r="310" spans="2:8" ht="14" customHeight="1" x14ac:dyDescent="0.2">
      <c r="B310" s="72"/>
      <c r="C310" s="52"/>
      <c r="D310" s="58"/>
      <c r="E310" s="212"/>
      <c r="F310" s="58"/>
      <c r="G310" s="58"/>
      <c r="H310" s="64"/>
    </row>
    <row r="311" spans="2:8" ht="14" customHeight="1" x14ac:dyDescent="0.2">
      <c r="B311" s="72"/>
      <c r="C311" s="52"/>
      <c r="D311" s="58"/>
      <c r="E311" s="212"/>
      <c r="F311" s="58"/>
      <c r="G311" s="58"/>
      <c r="H311" s="64"/>
    </row>
    <row r="312" spans="2:8" ht="14" customHeight="1" x14ac:dyDescent="0.2">
      <c r="B312" s="72"/>
      <c r="C312" s="52"/>
      <c r="D312" s="58"/>
      <c r="E312" s="212"/>
      <c r="F312" s="58"/>
      <c r="G312" s="58"/>
      <c r="H312" s="64"/>
    </row>
    <row r="313" spans="2:8" ht="14" customHeight="1" x14ac:dyDescent="0.2">
      <c r="B313" s="72"/>
      <c r="C313" s="52"/>
      <c r="D313" s="58"/>
      <c r="E313" s="212"/>
      <c r="F313" s="58"/>
      <c r="G313" s="58"/>
      <c r="H313" s="64"/>
    </row>
    <row r="314" spans="2:8" ht="14" customHeight="1" x14ac:dyDescent="0.2">
      <c r="B314" s="72"/>
      <c r="C314" s="52"/>
      <c r="D314" s="58"/>
      <c r="E314" s="212"/>
      <c r="F314" s="58"/>
      <c r="G314" s="58"/>
      <c r="H314" s="64"/>
    </row>
    <row r="315" spans="2:8" ht="14" customHeight="1" x14ac:dyDescent="0.2">
      <c r="B315" s="72"/>
      <c r="C315" s="52"/>
      <c r="D315" s="58"/>
      <c r="E315" s="212"/>
      <c r="F315" s="58"/>
      <c r="G315" s="58"/>
      <c r="H315" s="64"/>
    </row>
    <row r="316" spans="2:8" ht="14" customHeight="1" x14ac:dyDescent="0.2">
      <c r="B316" s="72"/>
      <c r="C316" s="52"/>
      <c r="D316" s="58"/>
      <c r="E316" s="212"/>
      <c r="F316" s="58"/>
      <c r="G316" s="58"/>
      <c r="H316" s="64"/>
    </row>
    <row r="317" spans="2:8" ht="14" customHeight="1" x14ac:dyDescent="0.2">
      <c r="B317" s="72"/>
      <c r="C317" s="52"/>
      <c r="D317" s="58"/>
      <c r="E317" s="212"/>
      <c r="F317" s="58"/>
      <c r="G317" s="58"/>
      <c r="H317" s="64"/>
    </row>
    <row r="318" spans="2:8" ht="14" customHeight="1" x14ac:dyDescent="0.2">
      <c r="B318" s="72"/>
      <c r="C318" s="52"/>
      <c r="D318" s="58"/>
      <c r="E318" s="212"/>
      <c r="F318" s="58"/>
      <c r="G318" s="58"/>
      <c r="H318" s="64"/>
    </row>
    <row r="319" spans="2:8" ht="14" customHeight="1" x14ac:dyDescent="0.2">
      <c r="B319" s="72"/>
      <c r="C319" s="52"/>
      <c r="D319" s="58"/>
      <c r="E319" s="212"/>
      <c r="F319" s="58"/>
      <c r="G319" s="58"/>
      <c r="H319" s="64"/>
    </row>
    <row r="320" spans="2:8" ht="14" customHeight="1" x14ac:dyDescent="0.2">
      <c r="B320" s="72"/>
      <c r="C320" s="52"/>
      <c r="D320" s="58"/>
      <c r="E320" s="212"/>
      <c r="F320" s="58"/>
      <c r="G320" s="58"/>
      <c r="H320" s="64"/>
    </row>
    <row r="321" spans="2:8" ht="14" customHeight="1" x14ac:dyDescent="0.2">
      <c r="B321" s="72"/>
      <c r="C321" s="52"/>
      <c r="D321" s="58"/>
      <c r="E321" s="212"/>
      <c r="F321" s="58"/>
      <c r="G321" s="58"/>
      <c r="H321" s="64"/>
    </row>
    <row r="322" spans="2:8" ht="14" customHeight="1" x14ac:dyDescent="0.2">
      <c r="B322" s="72"/>
      <c r="C322" s="52"/>
      <c r="D322" s="58"/>
      <c r="E322" s="212"/>
      <c r="F322" s="58"/>
      <c r="G322" s="58"/>
      <c r="H322" s="64"/>
    </row>
    <row r="323" spans="2:8" ht="14" customHeight="1" x14ac:dyDescent="0.2">
      <c r="B323" s="72"/>
      <c r="C323" s="52"/>
      <c r="D323" s="58"/>
      <c r="E323" s="212"/>
      <c r="F323" s="58"/>
      <c r="G323" s="58"/>
      <c r="H323" s="64"/>
    </row>
    <row r="324" spans="2:8" ht="14" customHeight="1" x14ac:dyDescent="0.2">
      <c r="B324" s="72"/>
      <c r="C324" s="52"/>
      <c r="D324" s="58"/>
      <c r="E324" s="212"/>
      <c r="F324" s="58"/>
      <c r="G324" s="58"/>
      <c r="H324" s="64"/>
    </row>
    <row r="325" spans="2:8" ht="14" customHeight="1" x14ac:dyDescent="0.2">
      <c r="B325" s="72"/>
      <c r="C325" s="52"/>
      <c r="D325" s="58"/>
      <c r="E325" s="212"/>
      <c r="F325" s="58"/>
      <c r="G325" s="58"/>
      <c r="H325" s="64"/>
    </row>
    <row r="326" spans="2:8" ht="14" customHeight="1" x14ac:dyDescent="0.2">
      <c r="B326" s="72"/>
      <c r="C326" s="52"/>
      <c r="D326" s="58"/>
      <c r="E326" s="212"/>
      <c r="F326" s="58"/>
      <c r="G326" s="58"/>
      <c r="H326" s="64"/>
    </row>
    <row r="327" spans="2:8" ht="14" customHeight="1" x14ac:dyDescent="0.2">
      <c r="B327" s="72"/>
      <c r="C327" s="52"/>
      <c r="D327" s="58"/>
      <c r="E327" s="212"/>
      <c r="F327" s="58"/>
      <c r="G327" s="58"/>
      <c r="H327" s="64"/>
    </row>
    <row r="328" spans="2:8" ht="14" customHeight="1" x14ac:dyDescent="0.2">
      <c r="B328" s="72"/>
      <c r="C328" s="52"/>
      <c r="D328" s="58"/>
      <c r="E328" s="212"/>
      <c r="F328" s="58"/>
      <c r="G328" s="58"/>
      <c r="H328" s="64"/>
    </row>
    <row r="329" spans="2:8" ht="14" customHeight="1" x14ac:dyDescent="0.2">
      <c r="B329" s="72"/>
      <c r="C329" s="52"/>
      <c r="D329" s="58"/>
      <c r="E329" s="212"/>
      <c r="F329" s="58"/>
      <c r="G329" s="58"/>
      <c r="H329" s="64"/>
    </row>
    <row r="330" spans="2:8" ht="14" customHeight="1" x14ac:dyDescent="0.2">
      <c r="B330" s="72"/>
      <c r="C330" s="52"/>
      <c r="D330" s="58"/>
      <c r="E330" s="212"/>
      <c r="F330" s="58"/>
      <c r="G330" s="58"/>
      <c r="H330" s="64"/>
    </row>
    <row r="331" spans="2:8" ht="14" customHeight="1" x14ac:dyDescent="0.2">
      <c r="B331" s="72"/>
      <c r="C331" s="52"/>
      <c r="D331" s="58"/>
      <c r="E331" s="212"/>
      <c r="F331" s="58"/>
      <c r="G331" s="58"/>
      <c r="H331" s="64"/>
    </row>
    <row r="332" spans="2:8" ht="14" customHeight="1" x14ac:dyDescent="0.2">
      <c r="B332" s="72"/>
      <c r="C332" s="52"/>
      <c r="D332" s="58"/>
      <c r="E332" s="212"/>
      <c r="F332" s="58"/>
      <c r="G332" s="58"/>
      <c r="H332" s="64"/>
    </row>
    <row r="333" spans="2:8" ht="14" customHeight="1" x14ac:dyDescent="0.2">
      <c r="B333" s="72"/>
      <c r="C333" s="52"/>
      <c r="D333" s="58"/>
      <c r="E333" s="212"/>
      <c r="F333" s="58"/>
      <c r="G333" s="58"/>
      <c r="H333" s="64"/>
    </row>
    <row r="334" spans="2:8" ht="14" customHeight="1" x14ac:dyDescent="0.2">
      <c r="B334" s="72"/>
      <c r="C334" s="52"/>
      <c r="D334" s="58"/>
      <c r="E334" s="212"/>
      <c r="F334" s="58"/>
      <c r="G334" s="58"/>
      <c r="H334" s="64"/>
    </row>
    <row r="335" spans="2:8" ht="14" customHeight="1" x14ac:dyDescent="0.2">
      <c r="B335" s="72"/>
      <c r="C335" s="52"/>
      <c r="D335" s="58"/>
      <c r="E335" s="212"/>
      <c r="F335" s="58"/>
      <c r="G335" s="58"/>
      <c r="H335" s="64"/>
    </row>
    <row r="336" spans="2:8" ht="14" customHeight="1" x14ac:dyDescent="0.2">
      <c r="B336" s="72"/>
      <c r="C336" s="52"/>
      <c r="D336" s="58"/>
      <c r="E336" s="212"/>
      <c r="F336" s="58"/>
      <c r="G336" s="58"/>
      <c r="H336" s="64"/>
    </row>
    <row r="337" spans="2:8" ht="14" customHeight="1" x14ac:dyDescent="0.2">
      <c r="B337" s="72"/>
      <c r="C337" s="52"/>
      <c r="D337" s="58"/>
      <c r="E337" s="212"/>
      <c r="F337" s="58"/>
      <c r="G337" s="58"/>
      <c r="H337" s="64"/>
    </row>
    <row r="338" spans="2:8" ht="14" customHeight="1" x14ac:dyDescent="0.2">
      <c r="B338" s="72"/>
      <c r="C338" s="52"/>
      <c r="D338" s="58"/>
      <c r="E338" s="212"/>
      <c r="F338" s="58"/>
      <c r="G338" s="58"/>
      <c r="H338" s="64"/>
    </row>
    <row r="339" spans="2:8" ht="14" customHeight="1" x14ac:dyDescent="0.2">
      <c r="B339" s="72"/>
      <c r="C339" s="52"/>
      <c r="D339" s="58"/>
      <c r="E339" s="212"/>
      <c r="F339" s="58"/>
      <c r="G339" s="58"/>
      <c r="H339" s="64"/>
    </row>
    <row r="340" spans="2:8" ht="14" customHeight="1" x14ac:dyDescent="0.2">
      <c r="B340" s="72"/>
      <c r="C340" s="52"/>
      <c r="D340" s="58"/>
      <c r="E340" s="212"/>
      <c r="F340" s="58"/>
      <c r="G340" s="58"/>
      <c r="H340" s="64"/>
    </row>
    <row r="341" spans="2:8" ht="14" customHeight="1" x14ac:dyDescent="0.2">
      <c r="B341" s="72"/>
      <c r="C341" s="52"/>
      <c r="D341" s="58"/>
      <c r="E341" s="212"/>
      <c r="F341" s="58"/>
      <c r="G341" s="58"/>
      <c r="H341" s="64"/>
    </row>
    <row r="342" spans="2:8" ht="14" customHeight="1" x14ac:dyDescent="0.2">
      <c r="B342" s="72"/>
      <c r="C342" s="52"/>
      <c r="D342" s="58"/>
      <c r="E342" s="212"/>
      <c r="F342" s="58"/>
      <c r="G342" s="58"/>
      <c r="H342" s="64"/>
    </row>
    <row r="343" spans="2:8" ht="14" customHeight="1" x14ac:dyDescent="0.2">
      <c r="B343" s="72"/>
      <c r="C343" s="52"/>
      <c r="D343" s="58"/>
      <c r="E343" s="212"/>
      <c r="F343" s="58"/>
      <c r="G343" s="58"/>
      <c r="H343" s="64"/>
    </row>
    <row r="344" spans="2:8" ht="14" customHeight="1" x14ac:dyDescent="0.2">
      <c r="B344" s="72"/>
      <c r="C344" s="52"/>
      <c r="D344" s="58"/>
      <c r="E344" s="212"/>
      <c r="F344" s="58"/>
      <c r="G344" s="58"/>
      <c r="H344" s="64"/>
    </row>
    <row r="345" spans="2:8" ht="14" customHeight="1" x14ac:dyDescent="0.2">
      <c r="B345" s="72"/>
      <c r="C345" s="52"/>
      <c r="D345" s="58"/>
      <c r="E345" s="212"/>
      <c r="F345" s="58"/>
      <c r="G345" s="58"/>
      <c r="H345" s="64"/>
    </row>
    <row r="346" spans="2:8" ht="14" customHeight="1" x14ac:dyDescent="0.2">
      <c r="B346" s="72"/>
      <c r="C346" s="52"/>
      <c r="D346" s="58"/>
      <c r="E346" s="212"/>
      <c r="F346" s="58"/>
      <c r="G346" s="58"/>
      <c r="H346" s="64"/>
    </row>
    <row r="347" spans="2:8" ht="14" customHeight="1" x14ac:dyDescent="0.2">
      <c r="B347" s="72"/>
      <c r="C347" s="52"/>
      <c r="D347" s="58"/>
      <c r="E347" s="212"/>
      <c r="F347" s="58"/>
      <c r="G347" s="58"/>
      <c r="H347" s="64"/>
    </row>
    <row r="348" spans="2:8" ht="14" customHeight="1" x14ac:dyDescent="0.2">
      <c r="B348" s="72"/>
      <c r="C348" s="52"/>
      <c r="D348" s="58"/>
      <c r="E348" s="212"/>
      <c r="F348" s="58"/>
      <c r="G348" s="58"/>
      <c r="H348" s="64"/>
    </row>
    <row r="349" spans="2:8" ht="14" customHeight="1" x14ac:dyDescent="0.2">
      <c r="B349" s="72"/>
      <c r="C349" s="52"/>
      <c r="D349" s="58"/>
      <c r="E349" s="212"/>
      <c r="F349" s="58"/>
      <c r="G349" s="58"/>
      <c r="H349" s="64"/>
    </row>
    <row r="350" spans="2:8" ht="14" customHeight="1" x14ac:dyDescent="0.2">
      <c r="B350" s="72"/>
      <c r="C350" s="52"/>
      <c r="D350" s="58"/>
      <c r="E350" s="212"/>
      <c r="F350" s="58"/>
      <c r="G350" s="58"/>
      <c r="H350" s="64"/>
    </row>
    <row r="351" spans="2:8" ht="14" customHeight="1" x14ac:dyDescent="0.2">
      <c r="B351" s="72"/>
      <c r="C351" s="52"/>
      <c r="D351" s="58"/>
      <c r="E351" s="212"/>
      <c r="F351" s="58"/>
      <c r="G351" s="58"/>
      <c r="H351" s="64"/>
    </row>
    <row r="352" spans="2:8" ht="14" customHeight="1" x14ac:dyDescent="0.2">
      <c r="B352" s="72"/>
      <c r="C352" s="52"/>
      <c r="D352" s="58"/>
      <c r="E352" s="212"/>
      <c r="F352" s="58"/>
      <c r="G352" s="58"/>
      <c r="H352" s="64"/>
    </row>
    <row r="353" spans="2:8" ht="14" customHeight="1" x14ac:dyDescent="0.2">
      <c r="B353" s="72"/>
      <c r="C353" s="52"/>
      <c r="D353" s="58"/>
      <c r="E353" s="212"/>
      <c r="F353" s="58"/>
      <c r="G353" s="58"/>
      <c r="H353" s="64"/>
    </row>
    <row r="354" spans="2:8" ht="14" customHeight="1" x14ac:dyDescent="0.2">
      <c r="B354" s="72"/>
      <c r="C354" s="52"/>
      <c r="D354" s="58"/>
      <c r="E354" s="212"/>
      <c r="F354" s="58"/>
      <c r="G354" s="58"/>
      <c r="H354" s="64"/>
    </row>
    <row r="355" spans="2:8" ht="14" customHeight="1" x14ac:dyDescent="0.2">
      <c r="B355" s="72"/>
      <c r="C355" s="52"/>
      <c r="D355" s="58"/>
      <c r="E355" s="212"/>
      <c r="F355" s="58"/>
      <c r="G355" s="58"/>
      <c r="H355" s="64"/>
    </row>
    <row r="356" spans="2:8" ht="14" customHeight="1" x14ac:dyDescent="0.2">
      <c r="B356" s="72"/>
      <c r="C356" s="52"/>
      <c r="D356" s="58"/>
      <c r="E356" s="212"/>
      <c r="F356" s="58"/>
      <c r="G356" s="58"/>
      <c r="H356" s="64"/>
    </row>
    <row r="357" spans="2:8" ht="14" customHeight="1" x14ac:dyDescent="0.2">
      <c r="B357" s="72"/>
      <c r="C357" s="52"/>
      <c r="D357" s="58"/>
      <c r="E357" s="212"/>
      <c r="F357" s="58"/>
      <c r="G357" s="58"/>
      <c r="H357" s="64"/>
    </row>
    <row r="358" spans="2:8" ht="14" customHeight="1" x14ac:dyDescent="0.2">
      <c r="B358" s="72"/>
      <c r="C358" s="52"/>
      <c r="D358" s="58"/>
      <c r="E358" s="212"/>
      <c r="F358" s="58"/>
      <c r="G358" s="58"/>
      <c r="H358" s="64"/>
    </row>
    <row r="359" spans="2:8" ht="14" customHeight="1" x14ac:dyDescent="0.2">
      <c r="B359" s="72"/>
      <c r="C359" s="52"/>
      <c r="D359" s="58"/>
      <c r="E359" s="212"/>
      <c r="F359" s="58"/>
      <c r="G359" s="58"/>
      <c r="H359" s="64"/>
    </row>
    <row r="360" spans="2:8" ht="14" customHeight="1" x14ac:dyDescent="0.2">
      <c r="B360" s="72"/>
      <c r="C360" s="52"/>
      <c r="D360" s="58"/>
      <c r="E360" s="212"/>
      <c r="F360" s="58"/>
      <c r="G360" s="58"/>
      <c r="H360" s="64"/>
    </row>
    <row r="361" spans="2:8" ht="14" customHeight="1" x14ac:dyDescent="0.2">
      <c r="B361" s="72"/>
      <c r="C361" s="52"/>
      <c r="D361" s="58"/>
      <c r="E361" s="212"/>
      <c r="F361" s="58"/>
      <c r="G361" s="58"/>
      <c r="H361" s="64"/>
    </row>
    <row r="362" spans="2:8" ht="14" customHeight="1" x14ac:dyDescent="0.2">
      <c r="B362" s="72"/>
      <c r="C362" s="52"/>
      <c r="D362" s="58"/>
      <c r="E362" s="212"/>
      <c r="F362" s="58"/>
      <c r="G362" s="58"/>
      <c r="H362" s="64"/>
    </row>
    <row r="363" spans="2:8" ht="14" customHeight="1" x14ac:dyDescent="0.2">
      <c r="B363" s="72"/>
      <c r="C363" s="52"/>
      <c r="D363" s="58"/>
      <c r="E363" s="212"/>
      <c r="F363" s="58"/>
      <c r="G363" s="58"/>
      <c r="H363" s="64"/>
    </row>
    <row r="364" spans="2:8" ht="14" customHeight="1" x14ac:dyDescent="0.2">
      <c r="B364" s="72"/>
      <c r="C364" s="52"/>
      <c r="D364" s="58"/>
      <c r="E364" s="212"/>
      <c r="F364" s="58"/>
      <c r="G364" s="58"/>
      <c r="H364" s="64"/>
    </row>
    <row r="365" spans="2:8" ht="14" customHeight="1" x14ac:dyDescent="0.2">
      <c r="B365" s="72"/>
      <c r="C365" s="52"/>
      <c r="D365" s="58"/>
      <c r="E365" s="212"/>
      <c r="F365" s="58"/>
      <c r="G365" s="58"/>
      <c r="H365" s="64"/>
    </row>
    <row r="366" spans="2:8" ht="14" customHeight="1" x14ac:dyDescent="0.2">
      <c r="B366" s="72"/>
      <c r="C366" s="52"/>
      <c r="D366" s="58"/>
      <c r="E366" s="212"/>
      <c r="F366" s="58"/>
      <c r="G366" s="58"/>
      <c r="H366" s="64"/>
    </row>
    <row r="367" spans="2:8" ht="14" customHeight="1" x14ac:dyDescent="0.2">
      <c r="B367" s="72"/>
      <c r="C367" s="52"/>
      <c r="D367" s="58"/>
      <c r="E367" s="212"/>
      <c r="F367" s="58"/>
      <c r="G367" s="58"/>
      <c r="H367" s="64"/>
    </row>
    <row r="368" spans="2:8" ht="14" customHeight="1" x14ac:dyDescent="0.2">
      <c r="B368" s="73"/>
      <c r="C368" s="65"/>
      <c r="D368" s="58"/>
      <c r="E368" s="212"/>
      <c r="F368" s="58"/>
      <c r="G368" s="58"/>
      <c r="H368" s="66"/>
    </row>
    <row r="369" spans="4:8" ht="14" customHeight="1" x14ac:dyDescent="0.2">
      <c r="D369" s="67"/>
      <c r="E369" s="67"/>
      <c r="F369" s="67"/>
      <c r="G369" s="67"/>
      <c r="H369" s="67"/>
    </row>
    <row r="370" spans="4:8" ht="14" customHeight="1" x14ac:dyDescent="0.2">
      <c r="D370" s="67"/>
      <c r="E370" s="67"/>
      <c r="F370" s="67"/>
      <c r="G370" s="67"/>
      <c r="H370" s="67"/>
    </row>
    <row r="371" spans="4:8" ht="14" customHeight="1" x14ac:dyDescent="0.2">
      <c r="D371" s="67"/>
      <c r="E371" s="67"/>
      <c r="F371" s="67"/>
      <c r="G371" s="67"/>
      <c r="H371" s="67"/>
    </row>
  </sheetData>
  <conditionalFormatting sqref="B9:B368">
    <cfRule type="expression" dxfId="15" priority="3" stopIfTrue="1">
      <formula>IF(ROW(B9)=Last_Row,TRUE,FALSE)</formula>
    </cfRule>
  </conditionalFormatting>
  <conditionalFormatting sqref="B9:H368">
    <cfRule type="expression" dxfId="14" priority="1" stopIfTrue="1">
      <formula>NOT(Loan_Not_Paid)</formula>
    </cfRule>
  </conditionalFormatting>
  <conditionalFormatting sqref="C9:G368">
    <cfRule type="expression" dxfId="13" priority="2" stopIfTrue="1">
      <formula>IF(ROW(C9)=Last_Row,TRUE,FALSE)</formula>
    </cfRule>
  </conditionalFormatting>
  <conditionalFormatting sqref="H9:H368">
    <cfRule type="expression" dxfId="12" priority="4" stopIfTrue="1">
      <formula>IF(ROW(H9)=Last_Row,TRUE,FALSE)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82A4-7793-4445-8189-B5F85DA57435}">
  <dimension ref="A1:R38"/>
  <sheetViews>
    <sheetView showGridLines="0" zoomScale="132" workbookViewId="0"/>
  </sheetViews>
  <sheetFormatPr baseColWidth="10" defaultColWidth="8.83203125" defaultRowHeight="14" customHeight="1" x14ac:dyDescent="0.2"/>
  <cols>
    <col min="1" max="14" width="2.6640625" style="180" customWidth="1"/>
    <col min="15" max="15" width="14.6640625" style="183" bestFit="1" customWidth="1"/>
    <col min="16" max="16" width="14.6640625" style="183" customWidth="1"/>
    <col min="17" max="17" width="15.83203125" style="180" bestFit="1" customWidth="1"/>
    <col min="18" max="18" width="15.83203125" style="180" customWidth="1"/>
    <col min="19" max="16384" width="8.83203125" style="180"/>
  </cols>
  <sheetData>
    <row r="1" spans="1:16" ht="14" customHeight="1" x14ac:dyDescent="0.2">
      <c r="A1" s="177" t="s">
        <v>183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239"/>
    </row>
    <row r="2" spans="1:16" ht="14" customHeight="1" x14ac:dyDescent="0.2">
      <c r="A2" s="181" t="s">
        <v>105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74">
        <v>45200</v>
      </c>
      <c r="P2" s="252"/>
    </row>
    <row r="3" spans="1:16" ht="14" customHeight="1" x14ac:dyDescent="0.2">
      <c r="A3" s="184" t="s">
        <v>117</v>
      </c>
      <c r="B3" s="185"/>
      <c r="C3" s="185"/>
      <c r="D3" s="185"/>
      <c r="E3" s="182"/>
      <c r="F3" s="185"/>
      <c r="G3" s="185"/>
      <c r="H3" s="185"/>
      <c r="I3" s="185"/>
      <c r="J3" s="185"/>
      <c r="K3" s="185"/>
      <c r="L3" s="185"/>
      <c r="M3" s="182"/>
      <c r="N3" s="182"/>
      <c r="O3" s="189">
        <v>0</v>
      </c>
      <c r="P3" s="253"/>
    </row>
    <row r="4" spans="1:16" ht="14" customHeight="1" x14ac:dyDescent="0.2">
      <c r="A4" s="184" t="s">
        <v>64</v>
      </c>
      <c r="B4" s="185"/>
      <c r="C4" s="185"/>
      <c r="D4" s="185"/>
      <c r="E4" s="182"/>
      <c r="F4" s="185"/>
      <c r="G4" s="185"/>
      <c r="H4" s="185"/>
      <c r="I4" s="185"/>
      <c r="J4" s="185"/>
      <c r="K4" s="185"/>
      <c r="L4" s="185"/>
      <c r="M4" s="182"/>
      <c r="N4" s="182"/>
      <c r="O4" s="189">
        <v>0</v>
      </c>
      <c r="P4" s="253"/>
    </row>
    <row r="5" spans="1:16" ht="14" customHeight="1" x14ac:dyDescent="0.2">
      <c r="A5" s="184" t="s">
        <v>207</v>
      </c>
      <c r="B5" s="185"/>
      <c r="C5" s="185"/>
      <c r="D5" s="185"/>
      <c r="E5" s="182"/>
      <c r="F5" s="185"/>
      <c r="G5" s="185"/>
      <c r="H5" s="185"/>
      <c r="I5" s="185"/>
      <c r="J5" s="185"/>
      <c r="K5" s="185"/>
      <c r="L5" s="185"/>
      <c r="M5" s="182"/>
      <c r="N5" s="182"/>
      <c r="O5" s="189">
        <v>0</v>
      </c>
      <c r="P5" s="253"/>
    </row>
    <row r="6" spans="1:16" ht="14" customHeight="1" x14ac:dyDescent="0.2">
      <c r="A6" s="184" t="s">
        <v>214</v>
      </c>
      <c r="B6" s="185"/>
      <c r="C6" s="185"/>
      <c r="D6" s="185"/>
      <c r="E6" s="182"/>
      <c r="F6" s="185"/>
      <c r="G6" s="185"/>
      <c r="H6" s="185"/>
      <c r="I6" s="185"/>
      <c r="J6" s="185"/>
      <c r="K6" s="185"/>
      <c r="L6" s="185"/>
      <c r="M6" s="182"/>
      <c r="N6" s="182"/>
      <c r="O6" s="189">
        <v>0</v>
      </c>
      <c r="P6" s="253"/>
    </row>
    <row r="7" spans="1:16" ht="14" customHeight="1" x14ac:dyDescent="0.2">
      <c r="A7" s="184" t="s">
        <v>161</v>
      </c>
      <c r="B7" s="185"/>
      <c r="C7" s="185"/>
      <c r="D7" s="185"/>
      <c r="E7" s="182"/>
      <c r="F7" s="185"/>
      <c r="G7" s="185"/>
      <c r="H7" s="185"/>
      <c r="I7" s="185"/>
      <c r="J7" s="185"/>
      <c r="K7" s="185"/>
      <c r="L7" s="185"/>
      <c r="M7" s="182"/>
      <c r="N7" s="182"/>
      <c r="O7" s="189">
        <v>0</v>
      </c>
      <c r="P7" s="253"/>
    </row>
    <row r="8" spans="1:16" ht="14" customHeight="1" x14ac:dyDescent="0.2">
      <c r="A8" s="184" t="s">
        <v>162</v>
      </c>
      <c r="B8" s="185"/>
      <c r="C8" s="185"/>
      <c r="D8" s="185"/>
      <c r="E8" s="182"/>
      <c r="F8" s="185"/>
      <c r="G8" s="185"/>
      <c r="H8" s="185"/>
      <c r="I8" s="185"/>
      <c r="J8" s="185"/>
      <c r="K8" s="185"/>
      <c r="L8" s="185"/>
      <c r="M8" s="182"/>
      <c r="N8" s="182"/>
      <c r="O8" s="189">
        <v>0</v>
      </c>
      <c r="P8" s="253"/>
    </row>
    <row r="9" spans="1:16" ht="14" customHeight="1" x14ac:dyDescent="0.2">
      <c r="A9" s="184" t="s">
        <v>163</v>
      </c>
      <c r="B9" s="185"/>
      <c r="C9" s="185"/>
      <c r="D9" s="185"/>
      <c r="E9" s="182"/>
      <c r="F9" s="185"/>
      <c r="G9" s="185"/>
      <c r="H9" s="185"/>
      <c r="I9" s="185"/>
      <c r="J9" s="185"/>
      <c r="K9" s="185"/>
      <c r="L9" s="185"/>
      <c r="M9" s="182"/>
      <c r="N9" s="182"/>
      <c r="O9" s="189">
        <v>0</v>
      </c>
      <c r="P9" s="253"/>
    </row>
    <row r="10" spans="1:16" ht="14" customHeight="1" x14ac:dyDescent="0.2">
      <c r="A10" s="184" t="s">
        <v>215</v>
      </c>
      <c r="B10" s="185"/>
      <c r="C10" s="185"/>
      <c r="D10" s="185"/>
      <c r="E10" s="182"/>
      <c r="F10" s="185"/>
      <c r="G10" s="185"/>
      <c r="H10" s="185"/>
      <c r="I10" s="185"/>
      <c r="J10" s="185"/>
      <c r="K10" s="185"/>
      <c r="L10" s="185"/>
      <c r="M10" s="182"/>
      <c r="N10" s="182"/>
      <c r="O10" s="190">
        <v>0.09</v>
      </c>
      <c r="P10" s="253"/>
    </row>
    <row r="11" spans="1:16" ht="14" customHeight="1" x14ac:dyDescent="0.2">
      <c r="A11" s="184" t="s">
        <v>152</v>
      </c>
      <c r="B11" s="185"/>
      <c r="C11" s="185"/>
      <c r="D11" s="185"/>
      <c r="E11" s="182"/>
      <c r="F11" s="185"/>
      <c r="G11" s="185"/>
      <c r="H11" s="185"/>
      <c r="I11" s="185"/>
      <c r="J11" s="185"/>
      <c r="K11" s="185"/>
      <c r="L11" s="185"/>
      <c r="M11" s="182"/>
      <c r="N11" s="182"/>
      <c r="O11" s="190">
        <v>0.09</v>
      </c>
      <c r="P11" s="254"/>
    </row>
    <row r="12" spans="1:16" ht="14" customHeight="1" x14ac:dyDescent="0.2">
      <c r="A12" s="184" t="s">
        <v>153</v>
      </c>
      <c r="B12" s="185"/>
      <c r="C12" s="185"/>
      <c r="D12" s="185"/>
      <c r="E12" s="182"/>
      <c r="F12" s="185"/>
      <c r="G12" s="185"/>
      <c r="H12" s="185"/>
      <c r="I12" s="185"/>
      <c r="J12" s="185"/>
      <c r="K12" s="185"/>
      <c r="L12" s="185"/>
      <c r="M12" s="182"/>
      <c r="N12" s="182"/>
      <c r="O12" s="190">
        <v>0.09</v>
      </c>
      <c r="P12" s="254"/>
    </row>
    <row r="13" spans="1:16" ht="14" customHeight="1" x14ac:dyDescent="0.2">
      <c r="A13" s="184" t="s">
        <v>154</v>
      </c>
      <c r="B13" s="185"/>
      <c r="C13" s="185"/>
      <c r="D13" s="185"/>
      <c r="E13" s="182"/>
      <c r="F13" s="185"/>
      <c r="G13" s="185"/>
      <c r="H13" s="185"/>
      <c r="I13" s="185"/>
      <c r="J13" s="185"/>
      <c r="K13" s="185"/>
      <c r="L13" s="185"/>
      <c r="M13" s="182"/>
      <c r="N13" s="182"/>
      <c r="O13" s="190">
        <v>0.09</v>
      </c>
      <c r="P13" s="254"/>
    </row>
    <row r="14" spans="1:16" ht="14" customHeight="1" x14ac:dyDescent="0.2">
      <c r="A14" s="184" t="s">
        <v>216</v>
      </c>
      <c r="B14" s="185"/>
      <c r="C14" s="185"/>
      <c r="D14" s="185"/>
      <c r="E14" s="182"/>
      <c r="F14" s="185"/>
      <c r="G14" s="185"/>
      <c r="H14" s="185"/>
      <c r="I14" s="185"/>
      <c r="J14" s="185"/>
      <c r="K14" s="185"/>
      <c r="L14" s="185"/>
      <c r="M14" s="182"/>
      <c r="N14" s="182"/>
      <c r="O14" s="191">
        <v>6</v>
      </c>
      <c r="P14" s="254"/>
    </row>
    <row r="15" spans="1:16" ht="14" customHeight="1" x14ac:dyDescent="0.2">
      <c r="A15" s="184" t="s">
        <v>155</v>
      </c>
      <c r="B15" s="185"/>
      <c r="C15" s="185"/>
      <c r="D15" s="185"/>
      <c r="E15" s="182"/>
      <c r="F15" s="185"/>
      <c r="G15" s="185"/>
      <c r="H15" s="185"/>
      <c r="I15" s="185"/>
      <c r="J15" s="185"/>
      <c r="K15" s="185"/>
      <c r="L15" s="185"/>
      <c r="M15" s="182"/>
      <c r="N15" s="182"/>
      <c r="O15" s="191">
        <v>6</v>
      </c>
      <c r="P15" s="255"/>
    </row>
    <row r="16" spans="1:16" ht="14" customHeight="1" x14ac:dyDescent="0.2">
      <c r="A16" s="184" t="s">
        <v>156</v>
      </c>
      <c r="B16" s="185"/>
      <c r="C16" s="185"/>
      <c r="D16" s="185"/>
      <c r="E16" s="182"/>
      <c r="F16" s="185"/>
      <c r="G16" s="185"/>
      <c r="H16" s="185"/>
      <c r="I16" s="185"/>
      <c r="J16" s="185"/>
      <c r="K16" s="185"/>
      <c r="L16" s="185"/>
      <c r="M16" s="182"/>
      <c r="N16" s="182"/>
      <c r="O16" s="191">
        <v>6</v>
      </c>
      <c r="P16" s="255"/>
    </row>
    <row r="17" spans="1:18" ht="14" customHeight="1" x14ac:dyDescent="0.2">
      <c r="A17" s="184" t="s">
        <v>157</v>
      </c>
      <c r="B17" s="185"/>
      <c r="C17" s="185"/>
      <c r="D17" s="185"/>
      <c r="E17" s="182"/>
      <c r="F17" s="185"/>
      <c r="G17" s="185"/>
      <c r="H17" s="185"/>
      <c r="I17" s="185"/>
      <c r="J17" s="185"/>
      <c r="K17" s="185"/>
      <c r="L17" s="185"/>
      <c r="M17" s="182"/>
      <c r="N17" s="182"/>
      <c r="O17" s="191">
        <v>6</v>
      </c>
      <c r="P17" s="255"/>
    </row>
    <row r="18" spans="1:18" ht="14" customHeight="1" x14ac:dyDescent="0.2">
      <c r="A18" s="184" t="s">
        <v>175</v>
      </c>
      <c r="B18" s="185"/>
      <c r="C18" s="185"/>
      <c r="D18" s="185"/>
      <c r="E18" s="182"/>
      <c r="F18" s="185"/>
      <c r="G18" s="185"/>
      <c r="H18" s="185"/>
      <c r="I18" s="185"/>
      <c r="J18" s="185"/>
      <c r="K18" s="185"/>
      <c r="L18" s="185"/>
      <c r="M18" s="182"/>
      <c r="N18" s="182"/>
      <c r="O18" s="216">
        <v>0.1</v>
      </c>
      <c r="P18" s="256"/>
    </row>
    <row r="19" spans="1:18" ht="14" customHeight="1" x14ac:dyDescent="0.2">
      <c r="A19" s="184" t="s">
        <v>200</v>
      </c>
      <c r="B19" s="185"/>
      <c r="C19" s="185"/>
      <c r="D19" s="185"/>
      <c r="E19" s="182"/>
      <c r="F19" s="185"/>
      <c r="G19" s="185"/>
      <c r="H19" s="185"/>
      <c r="I19" s="185"/>
      <c r="J19" s="185"/>
      <c r="K19" s="185"/>
      <c r="L19" s="185"/>
      <c r="M19" s="182"/>
      <c r="N19" s="182"/>
      <c r="O19" s="216">
        <v>0.03</v>
      </c>
      <c r="P19" s="256"/>
    </row>
    <row r="20" spans="1:18" ht="14" customHeight="1" x14ac:dyDescent="0.2">
      <c r="A20" s="184" t="s">
        <v>71</v>
      </c>
      <c r="B20" s="185"/>
      <c r="C20" s="185"/>
      <c r="D20" s="185"/>
      <c r="E20" s="182"/>
      <c r="F20" s="185"/>
      <c r="G20" s="185"/>
      <c r="H20" s="185"/>
      <c r="I20" s="185"/>
      <c r="J20" s="185"/>
      <c r="K20" s="185"/>
      <c r="L20" s="185"/>
      <c r="M20" s="182"/>
      <c r="N20" s="182"/>
      <c r="O20" s="175">
        <v>1</v>
      </c>
      <c r="P20" s="257"/>
    </row>
    <row r="21" spans="1:18" ht="14" customHeight="1" x14ac:dyDescent="0.2">
      <c r="A21" s="186" t="s">
        <v>72</v>
      </c>
      <c r="B21" s="187"/>
      <c r="C21" s="187"/>
      <c r="D21" s="187"/>
      <c r="E21" s="188"/>
      <c r="F21" s="187"/>
      <c r="G21" s="187"/>
      <c r="H21" s="187"/>
      <c r="I21" s="187"/>
      <c r="J21" s="187"/>
      <c r="K21" s="187"/>
      <c r="L21" s="187"/>
      <c r="M21" s="188"/>
      <c r="N21" s="188"/>
      <c r="O21" s="176">
        <v>2.75E-2</v>
      </c>
      <c r="P21" s="257"/>
    </row>
    <row r="23" spans="1:18" ht="14" customHeight="1" x14ac:dyDescent="0.2">
      <c r="A23" s="177" t="s">
        <v>174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241"/>
      <c r="R23" s="242"/>
    </row>
    <row r="24" spans="1:18" ht="14" customHeight="1" x14ac:dyDescent="0.2">
      <c r="A24" s="243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40" t="s">
        <v>184</v>
      </c>
      <c r="P24" s="240" t="s">
        <v>187</v>
      </c>
      <c r="Q24" s="240" t="s">
        <v>185</v>
      </c>
      <c r="R24" s="244" t="s">
        <v>186</v>
      </c>
    </row>
    <row r="25" spans="1:18" ht="14" customHeight="1" x14ac:dyDescent="0.2">
      <c r="A25" s="245" t="str">
        <f>'1.0 Mapping'!F7</f>
        <v>Payroll, Taxes and Benefits</v>
      </c>
      <c r="O25" s="246">
        <f>'1.0 Mapping'!H7</f>
        <v>0</v>
      </c>
      <c r="P25" s="279" t="str">
        <f>'1.0 Mapping'!I7</f>
        <v/>
      </c>
      <c r="Q25" s="247"/>
      <c r="R25" s="281"/>
    </row>
    <row r="26" spans="1:18" ht="14" customHeight="1" x14ac:dyDescent="0.2">
      <c r="A26" s="245" t="str">
        <f>'1.0 Mapping'!F8</f>
        <v>Rent</v>
      </c>
      <c r="O26" s="246">
        <f>'1.0 Mapping'!H8</f>
        <v>0</v>
      </c>
      <c r="P26" s="279" t="str">
        <f>'1.0 Mapping'!I8</f>
        <v/>
      </c>
      <c r="Q26" s="247"/>
      <c r="R26" s="281"/>
    </row>
    <row r="27" spans="1:18" ht="14" customHeight="1" x14ac:dyDescent="0.2">
      <c r="A27" s="245" t="str">
        <f>'1.0 Mapping'!F9</f>
        <v>Utilities</v>
      </c>
      <c r="O27" s="246">
        <f>'1.0 Mapping'!H9</f>
        <v>0</v>
      </c>
      <c r="P27" s="279" t="str">
        <f>'1.0 Mapping'!I9</f>
        <v/>
      </c>
      <c r="Q27" s="247"/>
      <c r="R27" s="281"/>
    </row>
    <row r="28" spans="1:18" ht="14" customHeight="1" x14ac:dyDescent="0.2">
      <c r="A28" s="245" t="str">
        <f>'1.0 Mapping'!F10</f>
        <v>Insurance</v>
      </c>
      <c r="O28" s="246">
        <f>'1.0 Mapping'!H10</f>
        <v>0</v>
      </c>
      <c r="P28" s="279" t="str">
        <f>'1.0 Mapping'!I10</f>
        <v/>
      </c>
      <c r="Q28" s="247"/>
      <c r="R28" s="281"/>
    </row>
    <row r="29" spans="1:18" ht="14" customHeight="1" x14ac:dyDescent="0.2">
      <c r="A29" s="245" t="str">
        <f>'1.0 Mapping'!F11</f>
        <v>Office Expenses and Supplies</v>
      </c>
      <c r="O29" s="246">
        <f>'1.0 Mapping'!H11</f>
        <v>0</v>
      </c>
      <c r="P29" s="279" t="str">
        <f>'1.0 Mapping'!I11</f>
        <v/>
      </c>
      <c r="Q29" s="247"/>
      <c r="R29" s="281"/>
    </row>
    <row r="30" spans="1:18" ht="14" customHeight="1" x14ac:dyDescent="0.2">
      <c r="A30" s="245" t="str">
        <f>'1.0 Mapping'!F12</f>
        <v>Repairs and Maintenance</v>
      </c>
      <c r="O30" s="246">
        <f>'1.0 Mapping'!H12</f>
        <v>0</v>
      </c>
      <c r="P30" s="279" t="str">
        <f>'1.0 Mapping'!I12</f>
        <v/>
      </c>
      <c r="Q30" s="247"/>
      <c r="R30" s="281"/>
    </row>
    <row r="31" spans="1:18" ht="14" customHeight="1" x14ac:dyDescent="0.2">
      <c r="A31" s="245" t="str">
        <f>'1.0 Mapping'!F13</f>
        <v>Telephone and Internet</v>
      </c>
      <c r="O31" s="246">
        <f>'1.0 Mapping'!H13</f>
        <v>0</v>
      </c>
      <c r="P31" s="279" t="str">
        <f>'1.0 Mapping'!I13</f>
        <v/>
      </c>
      <c r="Q31" s="247"/>
      <c r="R31" s="281"/>
    </row>
    <row r="32" spans="1:18" ht="14" customHeight="1" x14ac:dyDescent="0.2">
      <c r="A32" s="245" t="str">
        <f>'1.0 Mapping'!F14</f>
        <v>Marketing</v>
      </c>
      <c r="O32" s="246">
        <f>'1.0 Mapping'!H14</f>
        <v>0</v>
      </c>
      <c r="P32" s="279" t="str">
        <f>'1.0 Mapping'!I14</f>
        <v/>
      </c>
      <c r="Q32" s="247"/>
      <c r="R32" s="281"/>
    </row>
    <row r="33" spans="1:18" ht="14" customHeight="1" x14ac:dyDescent="0.2">
      <c r="A33" s="245" t="str">
        <f>'1.0 Mapping'!F15</f>
        <v>Professional Fees</v>
      </c>
      <c r="O33" s="246">
        <f>'1.0 Mapping'!H15</f>
        <v>0</v>
      </c>
      <c r="P33" s="279" t="str">
        <f>'1.0 Mapping'!I15</f>
        <v/>
      </c>
      <c r="Q33" s="247"/>
      <c r="R33" s="281"/>
    </row>
    <row r="34" spans="1:18" ht="14" customHeight="1" x14ac:dyDescent="0.2">
      <c r="A34" s="245" t="str">
        <f>'1.0 Mapping'!F16</f>
        <v>Other Expenses</v>
      </c>
      <c r="O34" s="246">
        <f>'1.0 Mapping'!H16</f>
        <v>0</v>
      </c>
      <c r="P34" s="279" t="str">
        <f>'1.0 Mapping'!I16</f>
        <v/>
      </c>
      <c r="Q34" s="247"/>
      <c r="R34" s="281"/>
    </row>
    <row r="35" spans="1:18" ht="14" customHeight="1" x14ac:dyDescent="0.2">
      <c r="A35" s="245" t="str">
        <f>'1.0 Mapping'!F17</f>
        <v>Travel and Meals</v>
      </c>
      <c r="O35" s="246">
        <f>'1.0 Mapping'!H17</f>
        <v>0</v>
      </c>
      <c r="P35" s="279" t="str">
        <f>'1.0 Mapping'!I17</f>
        <v/>
      </c>
      <c r="Q35" s="247"/>
      <c r="R35" s="281"/>
    </row>
    <row r="36" spans="1:18" ht="14" customHeight="1" x14ac:dyDescent="0.2">
      <c r="A36" s="245">
        <f>'1.0 Mapping'!F18</f>
        <v>0</v>
      </c>
      <c r="O36" s="246">
        <f>'1.0 Mapping'!H18</f>
        <v>0</v>
      </c>
      <c r="P36" s="279" t="str">
        <f>'1.0 Mapping'!I18</f>
        <v/>
      </c>
      <c r="Q36" s="247"/>
      <c r="R36" s="281"/>
    </row>
    <row r="37" spans="1:18" ht="14" customHeight="1" x14ac:dyDescent="0.2">
      <c r="A37" s="245">
        <f>'1.0 Mapping'!F19</f>
        <v>0</v>
      </c>
      <c r="O37" s="246">
        <f>'1.0 Mapping'!H19</f>
        <v>0</v>
      </c>
      <c r="P37" s="279" t="str">
        <f>'1.0 Mapping'!I19</f>
        <v/>
      </c>
      <c r="Q37" s="247"/>
      <c r="R37" s="281"/>
    </row>
    <row r="38" spans="1:18" ht="14" customHeight="1" x14ac:dyDescent="0.2">
      <c r="A38" s="248">
        <f>'1.0 Mapping'!F20</f>
        <v>0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50">
        <f>'1.0 Mapping'!H20</f>
        <v>0</v>
      </c>
      <c r="P38" s="280" t="str">
        <f>'1.0 Mapping'!I20</f>
        <v/>
      </c>
      <c r="Q38" s="251"/>
      <c r="R38" s="282"/>
    </row>
  </sheetData>
  <dataValidations count="1">
    <dataValidation type="list" allowBlank="1" showInputMessage="1" showErrorMessage="1" sqref="Q25:Q38" xr:uid="{3DCCC97E-267A-1D4F-B7FA-2FC445BE60F8}">
      <formula1>"Fixed,Percentage"</formula1>
    </dataValidation>
  </dataValidations>
  <pageMargins left="0.7" right="0.7" top="0.75" bottom="0.75" header="0.3" footer="0.3"/>
  <ignoredErrors>
    <ignoredError sqref="A25:A38 O25:O38 P25:P3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54CD-96C0-7B41-8067-3DC9151D7B52}">
  <dimension ref="A1:L371"/>
  <sheetViews>
    <sheetView showGridLines="0" zoomScale="125" workbookViewId="0">
      <selection activeCell="D6" sqref="D6"/>
    </sheetView>
  </sheetViews>
  <sheetFormatPr baseColWidth="10" defaultColWidth="9.1640625" defaultRowHeight="12" x14ac:dyDescent="0.2"/>
  <cols>
    <col min="1" max="1" width="3.6640625" style="43" customWidth="1"/>
    <col min="2" max="2" width="4.1640625" style="47" customWidth="1"/>
    <col min="3" max="8" width="16.6640625" style="47" customWidth="1"/>
    <col min="9" max="9" width="3.83203125" style="43" customWidth="1"/>
    <col min="10" max="11" width="9.1640625" style="43"/>
    <col min="12" max="12" width="10.33203125" style="43" bestFit="1" customWidth="1"/>
    <col min="13" max="16384" width="9.1640625" style="43"/>
  </cols>
  <sheetData>
    <row r="1" spans="1:12" ht="14" customHeight="1" x14ac:dyDescent="0.2">
      <c r="A1" s="31" t="s">
        <v>149</v>
      </c>
      <c r="B1" s="68"/>
      <c r="C1" s="35"/>
      <c r="D1" s="35"/>
      <c r="E1" s="35"/>
      <c r="F1" s="35"/>
      <c r="G1" s="35"/>
      <c r="H1" s="35"/>
      <c r="I1" s="36"/>
    </row>
    <row r="2" spans="1:12" ht="14" customHeight="1" x14ac:dyDescent="0.2">
      <c r="A2" s="44"/>
      <c r="B2" s="69"/>
      <c r="C2" s="45"/>
      <c r="D2" s="45"/>
      <c r="E2" s="45"/>
      <c r="F2" s="45"/>
      <c r="G2" s="45"/>
      <c r="H2" s="45"/>
      <c r="I2" s="46"/>
    </row>
    <row r="3" spans="1:12" ht="14" customHeight="1" x14ac:dyDescent="0.2">
      <c r="A3" s="44"/>
      <c r="C3" s="48" t="s">
        <v>49</v>
      </c>
      <c r="D3" s="49">
        <f>'2.0 Assumptions'!O7</f>
        <v>0</v>
      </c>
      <c r="E3" s="43"/>
      <c r="F3" s="48" t="s">
        <v>53</v>
      </c>
      <c r="G3" s="211">
        <f>PMT(D4/12,D5*12,D3)</f>
        <v>0</v>
      </c>
      <c r="I3" s="46"/>
    </row>
    <row r="4" spans="1:12" ht="14" customHeight="1" x14ac:dyDescent="0.2">
      <c r="A4" s="44"/>
      <c r="C4" s="48" t="s">
        <v>50</v>
      </c>
      <c r="D4" s="50">
        <f>'2.0 Assumptions'!O11</f>
        <v>0.09</v>
      </c>
      <c r="E4" s="43"/>
      <c r="F4" s="48" t="s">
        <v>54</v>
      </c>
      <c r="G4" s="51">
        <f>D5*12</f>
        <v>72</v>
      </c>
      <c r="I4" s="46"/>
    </row>
    <row r="5" spans="1:12" ht="14" customHeight="1" x14ac:dyDescent="0.2">
      <c r="A5" s="44"/>
      <c r="C5" s="48" t="s">
        <v>51</v>
      </c>
      <c r="D5" s="49">
        <f>'2.0 Assumptions'!O15</f>
        <v>6</v>
      </c>
      <c r="E5" s="43"/>
      <c r="F5" s="48" t="s">
        <v>55</v>
      </c>
      <c r="G5" s="49">
        <f>SUM(G9:G368)</f>
        <v>0</v>
      </c>
      <c r="I5" s="46"/>
    </row>
    <row r="6" spans="1:12" ht="14" customHeight="1" x14ac:dyDescent="0.2">
      <c r="A6" s="44"/>
      <c r="C6" s="48" t="s">
        <v>52</v>
      </c>
      <c r="D6" s="52">
        <f>'2.0 Assumptions'!O2</f>
        <v>45200</v>
      </c>
      <c r="E6" s="43"/>
      <c r="F6" s="48" t="s">
        <v>56</v>
      </c>
      <c r="G6" s="49">
        <f>D3+G5</f>
        <v>0</v>
      </c>
      <c r="I6" s="46"/>
    </row>
    <row r="7" spans="1:12" ht="14" customHeight="1" x14ac:dyDescent="0.2">
      <c r="A7" s="44"/>
      <c r="B7" s="12"/>
      <c r="C7" s="48"/>
      <c r="E7" s="52"/>
      <c r="I7" s="46"/>
    </row>
    <row r="8" spans="1:12" s="56" customFormat="1" ht="14" customHeight="1" x14ac:dyDescent="0.2">
      <c r="A8" s="53"/>
      <c r="B8" s="54" t="s">
        <v>57</v>
      </c>
      <c r="C8" s="54" t="s">
        <v>58</v>
      </c>
      <c r="D8" s="54" t="s">
        <v>44</v>
      </c>
      <c r="E8" s="54" t="s">
        <v>59</v>
      </c>
      <c r="F8" s="54" t="s">
        <v>60</v>
      </c>
      <c r="G8" s="54" t="s">
        <v>45</v>
      </c>
      <c r="H8" s="54" t="s">
        <v>61</v>
      </c>
      <c r="I8" s="55"/>
    </row>
    <row r="9" spans="1:12" s="60" customFormat="1" ht="14" customHeight="1" x14ac:dyDescent="0.2">
      <c r="A9" s="57"/>
      <c r="B9" s="70">
        <v>1</v>
      </c>
      <c r="C9" s="52">
        <f>EOMONTH(D6,0)</f>
        <v>45230</v>
      </c>
      <c r="D9" s="58">
        <f>D3</f>
        <v>0</v>
      </c>
      <c r="E9" s="212">
        <f>IF(D9&gt;0,$G$3,0)</f>
        <v>0</v>
      </c>
      <c r="F9" s="58">
        <f>-E9-G9</f>
        <v>0</v>
      </c>
      <c r="G9" s="58">
        <f>IF(D9&gt;0,D9*($D$4/12),0)</f>
        <v>0</v>
      </c>
      <c r="H9" s="58">
        <f>D9-F9</f>
        <v>0</v>
      </c>
      <c r="I9" s="59"/>
      <c r="L9" s="61"/>
    </row>
    <row r="10" spans="1:12" s="60" customFormat="1" ht="14" customHeight="1" x14ac:dyDescent="0.2">
      <c r="A10" s="57"/>
      <c r="B10" s="70">
        <v>2</v>
      </c>
      <c r="C10" s="52">
        <f>EOMONTH(C9+2,0)</f>
        <v>45260</v>
      </c>
      <c r="D10" s="58">
        <f>H9</f>
        <v>0</v>
      </c>
      <c r="E10" s="212">
        <f>IF(D10&gt;0,$G$3,0)</f>
        <v>0</v>
      </c>
      <c r="F10" s="58">
        <f>-E10-G10</f>
        <v>0</v>
      </c>
      <c r="G10" s="58">
        <f>IF(D10&gt;0,D10*($D$4/12),0)</f>
        <v>0</v>
      </c>
      <c r="H10" s="58">
        <f>D10-F10</f>
        <v>0</v>
      </c>
      <c r="I10" s="59"/>
      <c r="L10" s="61"/>
    </row>
    <row r="11" spans="1:12" s="60" customFormat="1" ht="14" customHeight="1" x14ac:dyDescent="0.2">
      <c r="A11" s="57"/>
      <c r="B11" s="70">
        <v>3</v>
      </c>
      <c r="C11" s="52">
        <f t="shared" ref="C11:C74" si="0">EOMONTH(C10+2,0)</f>
        <v>45291</v>
      </c>
      <c r="D11" s="58">
        <f t="shared" ref="D11:D74" si="1">H10</f>
        <v>0</v>
      </c>
      <c r="E11" s="212">
        <f t="shared" ref="E11:E74" si="2">IF(D11&gt;0,$G$3,0)</f>
        <v>0</v>
      </c>
      <c r="F11" s="58">
        <f t="shared" ref="F11:F74" si="3">-E11-G11</f>
        <v>0</v>
      </c>
      <c r="G11" s="58">
        <f t="shared" ref="G11:G74" si="4">IF(D11&gt;0,D11*($D$4/12),0)</f>
        <v>0</v>
      </c>
      <c r="H11" s="58">
        <f t="shared" ref="H11:H74" si="5">D11-F11</f>
        <v>0</v>
      </c>
      <c r="I11" s="59"/>
      <c r="L11" s="61"/>
    </row>
    <row r="12" spans="1:12" s="60" customFormat="1" ht="14" customHeight="1" x14ac:dyDescent="0.2">
      <c r="A12" s="57"/>
      <c r="B12" s="70">
        <v>4</v>
      </c>
      <c r="C12" s="52">
        <f t="shared" si="0"/>
        <v>45322</v>
      </c>
      <c r="D12" s="58">
        <f t="shared" si="1"/>
        <v>0</v>
      </c>
      <c r="E12" s="212">
        <f t="shared" si="2"/>
        <v>0</v>
      </c>
      <c r="F12" s="58">
        <f t="shared" si="3"/>
        <v>0</v>
      </c>
      <c r="G12" s="58">
        <f t="shared" si="4"/>
        <v>0</v>
      </c>
      <c r="H12" s="58">
        <f t="shared" si="5"/>
        <v>0</v>
      </c>
      <c r="I12" s="59"/>
      <c r="L12" s="61"/>
    </row>
    <row r="13" spans="1:12" s="60" customFormat="1" ht="14" customHeight="1" x14ac:dyDescent="0.2">
      <c r="A13" s="57"/>
      <c r="B13" s="70">
        <v>5</v>
      </c>
      <c r="C13" s="52">
        <f t="shared" si="0"/>
        <v>45351</v>
      </c>
      <c r="D13" s="58">
        <f t="shared" si="1"/>
        <v>0</v>
      </c>
      <c r="E13" s="212">
        <f t="shared" si="2"/>
        <v>0</v>
      </c>
      <c r="F13" s="58">
        <f t="shared" si="3"/>
        <v>0</v>
      </c>
      <c r="G13" s="58">
        <f t="shared" si="4"/>
        <v>0</v>
      </c>
      <c r="H13" s="58">
        <f t="shared" si="5"/>
        <v>0</v>
      </c>
      <c r="I13" s="59"/>
      <c r="L13" s="61"/>
    </row>
    <row r="14" spans="1:12" s="60" customFormat="1" ht="14" customHeight="1" x14ac:dyDescent="0.2">
      <c r="A14" s="57"/>
      <c r="B14" s="70">
        <v>6</v>
      </c>
      <c r="C14" s="52">
        <f t="shared" si="0"/>
        <v>45382</v>
      </c>
      <c r="D14" s="58">
        <f t="shared" si="1"/>
        <v>0</v>
      </c>
      <c r="E14" s="212">
        <f t="shared" si="2"/>
        <v>0</v>
      </c>
      <c r="F14" s="58">
        <f t="shared" si="3"/>
        <v>0</v>
      </c>
      <c r="G14" s="58">
        <f t="shared" si="4"/>
        <v>0</v>
      </c>
      <c r="H14" s="58">
        <f t="shared" si="5"/>
        <v>0</v>
      </c>
      <c r="I14" s="59"/>
      <c r="L14" s="61"/>
    </row>
    <row r="15" spans="1:12" ht="14" customHeight="1" x14ac:dyDescent="0.2">
      <c r="A15" s="44"/>
      <c r="B15" s="70">
        <v>7</v>
      </c>
      <c r="C15" s="52">
        <f t="shared" si="0"/>
        <v>45412</v>
      </c>
      <c r="D15" s="58">
        <f t="shared" si="1"/>
        <v>0</v>
      </c>
      <c r="E15" s="212">
        <f t="shared" si="2"/>
        <v>0</v>
      </c>
      <c r="F15" s="58">
        <f t="shared" si="3"/>
        <v>0</v>
      </c>
      <c r="G15" s="58">
        <f t="shared" si="4"/>
        <v>0</v>
      </c>
      <c r="H15" s="58">
        <f t="shared" si="5"/>
        <v>0</v>
      </c>
      <c r="I15" s="46"/>
      <c r="L15" s="61"/>
    </row>
    <row r="16" spans="1:12" ht="14" customHeight="1" x14ac:dyDescent="0.2">
      <c r="A16" s="44"/>
      <c r="B16" s="70">
        <v>8</v>
      </c>
      <c r="C16" s="52">
        <f t="shared" si="0"/>
        <v>45443</v>
      </c>
      <c r="D16" s="58">
        <f t="shared" si="1"/>
        <v>0</v>
      </c>
      <c r="E16" s="212">
        <f t="shared" si="2"/>
        <v>0</v>
      </c>
      <c r="F16" s="58">
        <f t="shared" si="3"/>
        <v>0</v>
      </c>
      <c r="G16" s="58">
        <f t="shared" si="4"/>
        <v>0</v>
      </c>
      <c r="H16" s="58">
        <f t="shared" si="5"/>
        <v>0</v>
      </c>
      <c r="I16" s="46"/>
      <c r="L16" s="61"/>
    </row>
    <row r="17" spans="1:12" ht="14" customHeight="1" x14ac:dyDescent="0.2">
      <c r="A17" s="44"/>
      <c r="B17" s="70">
        <v>9</v>
      </c>
      <c r="C17" s="52">
        <f t="shared" si="0"/>
        <v>45473</v>
      </c>
      <c r="D17" s="58">
        <f t="shared" si="1"/>
        <v>0</v>
      </c>
      <c r="E17" s="212">
        <f t="shared" si="2"/>
        <v>0</v>
      </c>
      <c r="F17" s="58">
        <f t="shared" si="3"/>
        <v>0</v>
      </c>
      <c r="G17" s="58">
        <f t="shared" si="4"/>
        <v>0</v>
      </c>
      <c r="H17" s="58">
        <f t="shared" si="5"/>
        <v>0</v>
      </c>
      <c r="I17" s="46"/>
      <c r="L17" s="61"/>
    </row>
    <row r="18" spans="1:12" ht="14" customHeight="1" x14ac:dyDescent="0.2">
      <c r="A18" s="44"/>
      <c r="B18" s="70">
        <v>10</v>
      </c>
      <c r="C18" s="52">
        <f t="shared" si="0"/>
        <v>45504</v>
      </c>
      <c r="D18" s="58">
        <f t="shared" si="1"/>
        <v>0</v>
      </c>
      <c r="E18" s="212">
        <f t="shared" si="2"/>
        <v>0</v>
      </c>
      <c r="F18" s="58">
        <f t="shared" si="3"/>
        <v>0</v>
      </c>
      <c r="G18" s="58">
        <f t="shared" si="4"/>
        <v>0</v>
      </c>
      <c r="H18" s="58">
        <f t="shared" si="5"/>
        <v>0</v>
      </c>
      <c r="I18" s="46"/>
      <c r="L18" s="61"/>
    </row>
    <row r="19" spans="1:12" ht="14" customHeight="1" x14ac:dyDescent="0.2">
      <c r="A19" s="44"/>
      <c r="B19" s="70">
        <v>11</v>
      </c>
      <c r="C19" s="52">
        <f t="shared" si="0"/>
        <v>45535</v>
      </c>
      <c r="D19" s="58">
        <f t="shared" si="1"/>
        <v>0</v>
      </c>
      <c r="E19" s="212">
        <f t="shared" si="2"/>
        <v>0</v>
      </c>
      <c r="F19" s="58">
        <f t="shared" si="3"/>
        <v>0</v>
      </c>
      <c r="G19" s="58">
        <f t="shared" si="4"/>
        <v>0</v>
      </c>
      <c r="H19" s="58">
        <f t="shared" si="5"/>
        <v>0</v>
      </c>
      <c r="I19" s="46"/>
      <c r="L19" s="61"/>
    </row>
    <row r="20" spans="1:12" ht="14" customHeight="1" x14ac:dyDescent="0.2">
      <c r="A20" s="44"/>
      <c r="B20" s="70">
        <v>12</v>
      </c>
      <c r="C20" s="52">
        <f t="shared" si="0"/>
        <v>45565</v>
      </c>
      <c r="D20" s="58">
        <f t="shared" si="1"/>
        <v>0</v>
      </c>
      <c r="E20" s="212">
        <f t="shared" si="2"/>
        <v>0</v>
      </c>
      <c r="F20" s="58">
        <f t="shared" si="3"/>
        <v>0</v>
      </c>
      <c r="G20" s="58">
        <f t="shared" si="4"/>
        <v>0</v>
      </c>
      <c r="H20" s="58">
        <f t="shared" si="5"/>
        <v>0</v>
      </c>
      <c r="I20" s="46"/>
      <c r="L20" s="61"/>
    </row>
    <row r="21" spans="1:12" ht="14" customHeight="1" x14ac:dyDescent="0.2">
      <c r="A21" s="44"/>
      <c r="B21" s="70">
        <v>13</v>
      </c>
      <c r="C21" s="52">
        <f t="shared" si="0"/>
        <v>45596</v>
      </c>
      <c r="D21" s="58">
        <f t="shared" si="1"/>
        <v>0</v>
      </c>
      <c r="E21" s="212">
        <f t="shared" si="2"/>
        <v>0</v>
      </c>
      <c r="F21" s="58">
        <f t="shared" si="3"/>
        <v>0</v>
      </c>
      <c r="G21" s="58">
        <f t="shared" si="4"/>
        <v>0</v>
      </c>
      <c r="H21" s="58">
        <f t="shared" si="5"/>
        <v>0</v>
      </c>
      <c r="I21" s="46"/>
    </row>
    <row r="22" spans="1:12" ht="14" customHeight="1" x14ac:dyDescent="0.2">
      <c r="A22" s="44"/>
      <c r="B22" s="70">
        <v>14</v>
      </c>
      <c r="C22" s="52">
        <f t="shared" si="0"/>
        <v>45626</v>
      </c>
      <c r="D22" s="58">
        <f t="shared" si="1"/>
        <v>0</v>
      </c>
      <c r="E22" s="212">
        <f t="shared" si="2"/>
        <v>0</v>
      </c>
      <c r="F22" s="58">
        <f t="shared" si="3"/>
        <v>0</v>
      </c>
      <c r="G22" s="58">
        <f t="shared" si="4"/>
        <v>0</v>
      </c>
      <c r="H22" s="58">
        <f t="shared" si="5"/>
        <v>0</v>
      </c>
      <c r="I22" s="46"/>
    </row>
    <row r="23" spans="1:12" ht="14" customHeight="1" x14ac:dyDescent="0.2">
      <c r="A23" s="44"/>
      <c r="B23" s="70">
        <v>15</v>
      </c>
      <c r="C23" s="52">
        <f t="shared" si="0"/>
        <v>45657</v>
      </c>
      <c r="D23" s="58">
        <f t="shared" si="1"/>
        <v>0</v>
      </c>
      <c r="E23" s="212">
        <f t="shared" si="2"/>
        <v>0</v>
      </c>
      <c r="F23" s="58">
        <f t="shared" si="3"/>
        <v>0</v>
      </c>
      <c r="G23" s="58">
        <f t="shared" si="4"/>
        <v>0</v>
      </c>
      <c r="H23" s="58">
        <f t="shared" si="5"/>
        <v>0</v>
      </c>
      <c r="I23" s="46"/>
    </row>
    <row r="24" spans="1:12" ht="14" customHeight="1" x14ac:dyDescent="0.2">
      <c r="A24" s="44"/>
      <c r="B24" s="70">
        <v>16</v>
      </c>
      <c r="C24" s="52">
        <f t="shared" si="0"/>
        <v>45688</v>
      </c>
      <c r="D24" s="58">
        <f t="shared" si="1"/>
        <v>0</v>
      </c>
      <c r="E24" s="212">
        <f t="shared" si="2"/>
        <v>0</v>
      </c>
      <c r="F24" s="58">
        <f t="shared" si="3"/>
        <v>0</v>
      </c>
      <c r="G24" s="58">
        <f t="shared" si="4"/>
        <v>0</v>
      </c>
      <c r="H24" s="58">
        <f t="shared" si="5"/>
        <v>0</v>
      </c>
      <c r="I24" s="46"/>
    </row>
    <row r="25" spans="1:12" ht="14" customHeight="1" x14ac:dyDescent="0.2">
      <c r="A25" s="44"/>
      <c r="B25" s="70">
        <v>17</v>
      </c>
      <c r="C25" s="52">
        <f t="shared" si="0"/>
        <v>45716</v>
      </c>
      <c r="D25" s="58">
        <f t="shared" si="1"/>
        <v>0</v>
      </c>
      <c r="E25" s="212">
        <f t="shared" si="2"/>
        <v>0</v>
      </c>
      <c r="F25" s="58">
        <f t="shared" si="3"/>
        <v>0</v>
      </c>
      <c r="G25" s="58">
        <f t="shared" si="4"/>
        <v>0</v>
      </c>
      <c r="H25" s="58">
        <f t="shared" si="5"/>
        <v>0</v>
      </c>
      <c r="I25" s="46"/>
    </row>
    <row r="26" spans="1:12" ht="14" customHeight="1" x14ac:dyDescent="0.2">
      <c r="A26" s="44"/>
      <c r="B26" s="70">
        <v>18</v>
      </c>
      <c r="C26" s="52">
        <f t="shared" si="0"/>
        <v>45747</v>
      </c>
      <c r="D26" s="58">
        <f t="shared" si="1"/>
        <v>0</v>
      </c>
      <c r="E26" s="212">
        <f t="shared" si="2"/>
        <v>0</v>
      </c>
      <c r="F26" s="58">
        <f t="shared" si="3"/>
        <v>0</v>
      </c>
      <c r="G26" s="58">
        <f t="shared" si="4"/>
        <v>0</v>
      </c>
      <c r="H26" s="58">
        <f t="shared" si="5"/>
        <v>0</v>
      </c>
      <c r="I26" s="46"/>
    </row>
    <row r="27" spans="1:12" ht="14" customHeight="1" x14ac:dyDescent="0.2">
      <c r="A27" s="44"/>
      <c r="B27" s="70">
        <v>19</v>
      </c>
      <c r="C27" s="52">
        <f t="shared" si="0"/>
        <v>45777</v>
      </c>
      <c r="D27" s="58">
        <f t="shared" si="1"/>
        <v>0</v>
      </c>
      <c r="E27" s="212">
        <f t="shared" si="2"/>
        <v>0</v>
      </c>
      <c r="F27" s="58">
        <f t="shared" si="3"/>
        <v>0</v>
      </c>
      <c r="G27" s="58">
        <f t="shared" si="4"/>
        <v>0</v>
      </c>
      <c r="H27" s="58">
        <f t="shared" si="5"/>
        <v>0</v>
      </c>
      <c r="I27" s="46"/>
    </row>
    <row r="28" spans="1:12" ht="14" customHeight="1" x14ac:dyDescent="0.2">
      <c r="A28" s="44"/>
      <c r="B28" s="70">
        <v>20</v>
      </c>
      <c r="C28" s="52">
        <f t="shared" si="0"/>
        <v>45808</v>
      </c>
      <c r="D28" s="58">
        <f t="shared" si="1"/>
        <v>0</v>
      </c>
      <c r="E28" s="212">
        <f t="shared" si="2"/>
        <v>0</v>
      </c>
      <c r="F28" s="58">
        <f t="shared" si="3"/>
        <v>0</v>
      </c>
      <c r="G28" s="58">
        <f t="shared" si="4"/>
        <v>0</v>
      </c>
      <c r="H28" s="58">
        <f t="shared" si="5"/>
        <v>0</v>
      </c>
      <c r="I28" s="46"/>
    </row>
    <row r="29" spans="1:12" ht="14" customHeight="1" x14ac:dyDescent="0.2">
      <c r="A29" s="44"/>
      <c r="B29" s="70">
        <v>21</v>
      </c>
      <c r="C29" s="52">
        <f t="shared" si="0"/>
        <v>45838</v>
      </c>
      <c r="D29" s="58">
        <f t="shared" si="1"/>
        <v>0</v>
      </c>
      <c r="E29" s="212">
        <f t="shared" si="2"/>
        <v>0</v>
      </c>
      <c r="F29" s="58">
        <f t="shared" si="3"/>
        <v>0</v>
      </c>
      <c r="G29" s="58">
        <f t="shared" si="4"/>
        <v>0</v>
      </c>
      <c r="H29" s="58">
        <f t="shared" si="5"/>
        <v>0</v>
      </c>
      <c r="I29" s="46"/>
    </row>
    <row r="30" spans="1:12" ht="14" customHeight="1" x14ac:dyDescent="0.2">
      <c r="A30" s="44"/>
      <c r="B30" s="70">
        <v>22</v>
      </c>
      <c r="C30" s="52">
        <f t="shared" si="0"/>
        <v>45869</v>
      </c>
      <c r="D30" s="58">
        <f t="shared" si="1"/>
        <v>0</v>
      </c>
      <c r="E30" s="212">
        <f t="shared" si="2"/>
        <v>0</v>
      </c>
      <c r="F30" s="58">
        <f t="shared" si="3"/>
        <v>0</v>
      </c>
      <c r="G30" s="58">
        <f t="shared" si="4"/>
        <v>0</v>
      </c>
      <c r="H30" s="58">
        <f t="shared" si="5"/>
        <v>0</v>
      </c>
      <c r="I30" s="46"/>
    </row>
    <row r="31" spans="1:12" ht="14" customHeight="1" x14ac:dyDescent="0.2">
      <c r="A31" s="44"/>
      <c r="B31" s="70">
        <v>23</v>
      </c>
      <c r="C31" s="52">
        <f t="shared" si="0"/>
        <v>45900</v>
      </c>
      <c r="D31" s="58">
        <f t="shared" si="1"/>
        <v>0</v>
      </c>
      <c r="E31" s="212">
        <f t="shared" si="2"/>
        <v>0</v>
      </c>
      <c r="F31" s="58">
        <f t="shared" si="3"/>
        <v>0</v>
      </c>
      <c r="G31" s="58">
        <f t="shared" si="4"/>
        <v>0</v>
      </c>
      <c r="H31" s="58">
        <f t="shared" si="5"/>
        <v>0</v>
      </c>
      <c r="I31" s="46"/>
    </row>
    <row r="32" spans="1:12" ht="14" customHeight="1" x14ac:dyDescent="0.2">
      <c r="A32" s="44"/>
      <c r="B32" s="70">
        <v>24</v>
      </c>
      <c r="C32" s="52">
        <f t="shared" si="0"/>
        <v>45930</v>
      </c>
      <c r="D32" s="58">
        <f t="shared" si="1"/>
        <v>0</v>
      </c>
      <c r="E32" s="212">
        <f t="shared" si="2"/>
        <v>0</v>
      </c>
      <c r="F32" s="58">
        <f t="shared" si="3"/>
        <v>0</v>
      </c>
      <c r="G32" s="58">
        <f t="shared" si="4"/>
        <v>0</v>
      </c>
      <c r="H32" s="58">
        <f t="shared" si="5"/>
        <v>0</v>
      </c>
      <c r="I32" s="46"/>
    </row>
    <row r="33" spans="1:9" ht="14" customHeight="1" x14ac:dyDescent="0.2">
      <c r="A33" s="44"/>
      <c r="B33" s="70">
        <v>25</v>
      </c>
      <c r="C33" s="52">
        <f t="shared" si="0"/>
        <v>45961</v>
      </c>
      <c r="D33" s="58">
        <f t="shared" si="1"/>
        <v>0</v>
      </c>
      <c r="E33" s="212">
        <f t="shared" si="2"/>
        <v>0</v>
      </c>
      <c r="F33" s="58">
        <f t="shared" si="3"/>
        <v>0</v>
      </c>
      <c r="G33" s="58">
        <f t="shared" si="4"/>
        <v>0</v>
      </c>
      <c r="H33" s="58">
        <f t="shared" si="5"/>
        <v>0</v>
      </c>
      <c r="I33" s="46"/>
    </row>
    <row r="34" spans="1:9" ht="14" customHeight="1" x14ac:dyDescent="0.2">
      <c r="A34" s="44"/>
      <c r="B34" s="70">
        <v>26</v>
      </c>
      <c r="C34" s="52">
        <f t="shared" si="0"/>
        <v>45991</v>
      </c>
      <c r="D34" s="58">
        <f t="shared" si="1"/>
        <v>0</v>
      </c>
      <c r="E34" s="212">
        <f t="shared" si="2"/>
        <v>0</v>
      </c>
      <c r="F34" s="58">
        <f t="shared" si="3"/>
        <v>0</v>
      </c>
      <c r="G34" s="58">
        <f t="shared" si="4"/>
        <v>0</v>
      </c>
      <c r="H34" s="58">
        <f t="shared" si="5"/>
        <v>0</v>
      </c>
      <c r="I34" s="46"/>
    </row>
    <row r="35" spans="1:9" ht="14" customHeight="1" x14ac:dyDescent="0.2">
      <c r="A35" s="44"/>
      <c r="B35" s="70">
        <v>27</v>
      </c>
      <c r="C35" s="52">
        <f t="shared" si="0"/>
        <v>46022</v>
      </c>
      <c r="D35" s="58">
        <f t="shared" si="1"/>
        <v>0</v>
      </c>
      <c r="E35" s="212">
        <f t="shared" si="2"/>
        <v>0</v>
      </c>
      <c r="F35" s="58">
        <f t="shared" si="3"/>
        <v>0</v>
      </c>
      <c r="G35" s="58">
        <f t="shared" si="4"/>
        <v>0</v>
      </c>
      <c r="H35" s="58">
        <f t="shared" si="5"/>
        <v>0</v>
      </c>
      <c r="I35" s="46"/>
    </row>
    <row r="36" spans="1:9" ht="14" customHeight="1" x14ac:dyDescent="0.2">
      <c r="A36" s="44"/>
      <c r="B36" s="70">
        <v>28</v>
      </c>
      <c r="C36" s="52">
        <f t="shared" si="0"/>
        <v>46053</v>
      </c>
      <c r="D36" s="58">
        <f t="shared" si="1"/>
        <v>0</v>
      </c>
      <c r="E36" s="212">
        <f t="shared" si="2"/>
        <v>0</v>
      </c>
      <c r="F36" s="58">
        <f t="shared" si="3"/>
        <v>0</v>
      </c>
      <c r="G36" s="58">
        <f t="shared" si="4"/>
        <v>0</v>
      </c>
      <c r="H36" s="58">
        <f t="shared" si="5"/>
        <v>0</v>
      </c>
      <c r="I36" s="46"/>
    </row>
    <row r="37" spans="1:9" ht="14" customHeight="1" x14ac:dyDescent="0.2">
      <c r="A37" s="44"/>
      <c r="B37" s="70">
        <v>29</v>
      </c>
      <c r="C37" s="52">
        <f t="shared" si="0"/>
        <v>46081</v>
      </c>
      <c r="D37" s="58">
        <f t="shared" si="1"/>
        <v>0</v>
      </c>
      <c r="E37" s="212">
        <f t="shared" si="2"/>
        <v>0</v>
      </c>
      <c r="F37" s="58">
        <f t="shared" si="3"/>
        <v>0</v>
      </c>
      <c r="G37" s="58">
        <f t="shared" si="4"/>
        <v>0</v>
      </c>
      <c r="H37" s="58">
        <f t="shared" si="5"/>
        <v>0</v>
      </c>
      <c r="I37" s="46"/>
    </row>
    <row r="38" spans="1:9" ht="14" customHeight="1" x14ac:dyDescent="0.2">
      <c r="A38" s="44"/>
      <c r="B38" s="70">
        <v>30</v>
      </c>
      <c r="C38" s="52">
        <f t="shared" si="0"/>
        <v>46112</v>
      </c>
      <c r="D38" s="58">
        <f t="shared" si="1"/>
        <v>0</v>
      </c>
      <c r="E38" s="212">
        <f t="shared" si="2"/>
        <v>0</v>
      </c>
      <c r="F38" s="58">
        <f t="shared" si="3"/>
        <v>0</v>
      </c>
      <c r="G38" s="58">
        <f t="shared" si="4"/>
        <v>0</v>
      </c>
      <c r="H38" s="58">
        <f t="shared" si="5"/>
        <v>0</v>
      </c>
      <c r="I38" s="46"/>
    </row>
    <row r="39" spans="1:9" ht="14" customHeight="1" x14ac:dyDescent="0.2">
      <c r="A39" s="44"/>
      <c r="B39" s="70">
        <v>31</v>
      </c>
      <c r="C39" s="52">
        <f t="shared" si="0"/>
        <v>46142</v>
      </c>
      <c r="D39" s="58">
        <f t="shared" si="1"/>
        <v>0</v>
      </c>
      <c r="E39" s="212">
        <f t="shared" si="2"/>
        <v>0</v>
      </c>
      <c r="F39" s="58">
        <f t="shared" si="3"/>
        <v>0</v>
      </c>
      <c r="G39" s="58">
        <f t="shared" si="4"/>
        <v>0</v>
      </c>
      <c r="H39" s="58">
        <f t="shared" si="5"/>
        <v>0</v>
      </c>
      <c r="I39" s="46"/>
    </row>
    <row r="40" spans="1:9" ht="14" customHeight="1" x14ac:dyDescent="0.2">
      <c r="A40" s="44"/>
      <c r="B40" s="70">
        <v>32</v>
      </c>
      <c r="C40" s="52">
        <f t="shared" si="0"/>
        <v>46173</v>
      </c>
      <c r="D40" s="58">
        <f t="shared" si="1"/>
        <v>0</v>
      </c>
      <c r="E40" s="212">
        <f t="shared" si="2"/>
        <v>0</v>
      </c>
      <c r="F40" s="58">
        <f t="shared" si="3"/>
        <v>0</v>
      </c>
      <c r="G40" s="58">
        <f t="shared" si="4"/>
        <v>0</v>
      </c>
      <c r="H40" s="58">
        <f t="shared" si="5"/>
        <v>0</v>
      </c>
      <c r="I40" s="46"/>
    </row>
    <row r="41" spans="1:9" ht="14" customHeight="1" x14ac:dyDescent="0.2">
      <c r="A41" s="44"/>
      <c r="B41" s="70">
        <v>33</v>
      </c>
      <c r="C41" s="52">
        <f t="shared" si="0"/>
        <v>46203</v>
      </c>
      <c r="D41" s="58">
        <f t="shared" si="1"/>
        <v>0</v>
      </c>
      <c r="E41" s="212">
        <f t="shared" si="2"/>
        <v>0</v>
      </c>
      <c r="F41" s="58">
        <f t="shared" si="3"/>
        <v>0</v>
      </c>
      <c r="G41" s="58">
        <f t="shared" si="4"/>
        <v>0</v>
      </c>
      <c r="H41" s="58">
        <f t="shared" si="5"/>
        <v>0</v>
      </c>
      <c r="I41" s="46"/>
    </row>
    <row r="42" spans="1:9" ht="14" customHeight="1" x14ac:dyDescent="0.2">
      <c r="A42" s="44"/>
      <c r="B42" s="70">
        <v>34</v>
      </c>
      <c r="C42" s="52">
        <f t="shared" si="0"/>
        <v>46234</v>
      </c>
      <c r="D42" s="58">
        <f t="shared" si="1"/>
        <v>0</v>
      </c>
      <c r="E42" s="212">
        <f t="shared" si="2"/>
        <v>0</v>
      </c>
      <c r="F42" s="58">
        <f t="shared" si="3"/>
        <v>0</v>
      </c>
      <c r="G42" s="58">
        <f t="shared" si="4"/>
        <v>0</v>
      </c>
      <c r="H42" s="58">
        <f t="shared" si="5"/>
        <v>0</v>
      </c>
      <c r="I42" s="46"/>
    </row>
    <row r="43" spans="1:9" ht="14" customHeight="1" x14ac:dyDescent="0.2">
      <c r="A43" s="44"/>
      <c r="B43" s="70">
        <v>35</v>
      </c>
      <c r="C43" s="52">
        <f t="shared" si="0"/>
        <v>46265</v>
      </c>
      <c r="D43" s="58">
        <f t="shared" si="1"/>
        <v>0</v>
      </c>
      <c r="E43" s="212">
        <f t="shared" si="2"/>
        <v>0</v>
      </c>
      <c r="F43" s="58">
        <f t="shared" si="3"/>
        <v>0</v>
      </c>
      <c r="G43" s="58">
        <f t="shared" si="4"/>
        <v>0</v>
      </c>
      <c r="H43" s="58">
        <f t="shared" si="5"/>
        <v>0</v>
      </c>
      <c r="I43" s="46"/>
    </row>
    <row r="44" spans="1:9" ht="14" customHeight="1" x14ac:dyDescent="0.2">
      <c r="A44" s="44"/>
      <c r="B44" s="70">
        <v>36</v>
      </c>
      <c r="C44" s="52">
        <f t="shared" si="0"/>
        <v>46295</v>
      </c>
      <c r="D44" s="58">
        <f t="shared" si="1"/>
        <v>0</v>
      </c>
      <c r="E44" s="212">
        <f t="shared" si="2"/>
        <v>0</v>
      </c>
      <c r="F44" s="58">
        <f t="shared" si="3"/>
        <v>0</v>
      </c>
      <c r="G44" s="58">
        <f t="shared" si="4"/>
        <v>0</v>
      </c>
      <c r="H44" s="58">
        <f t="shared" si="5"/>
        <v>0</v>
      </c>
      <c r="I44" s="46"/>
    </row>
    <row r="45" spans="1:9" ht="14" customHeight="1" x14ac:dyDescent="0.2">
      <c r="A45" s="44"/>
      <c r="B45" s="70">
        <v>37</v>
      </c>
      <c r="C45" s="52">
        <f t="shared" si="0"/>
        <v>46326</v>
      </c>
      <c r="D45" s="58">
        <f t="shared" si="1"/>
        <v>0</v>
      </c>
      <c r="E45" s="212">
        <f t="shared" si="2"/>
        <v>0</v>
      </c>
      <c r="F45" s="58">
        <f t="shared" si="3"/>
        <v>0</v>
      </c>
      <c r="G45" s="58">
        <f t="shared" si="4"/>
        <v>0</v>
      </c>
      <c r="H45" s="58">
        <f t="shared" si="5"/>
        <v>0</v>
      </c>
      <c r="I45" s="46"/>
    </row>
    <row r="46" spans="1:9" ht="14" customHeight="1" x14ac:dyDescent="0.2">
      <c r="A46" s="44"/>
      <c r="B46" s="70">
        <v>38</v>
      </c>
      <c r="C46" s="52">
        <f t="shared" si="0"/>
        <v>46356</v>
      </c>
      <c r="D46" s="58">
        <f t="shared" si="1"/>
        <v>0</v>
      </c>
      <c r="E46" s="212">
        <f t="shared" si="2"/>
        <v>0</v>
      </c>
      <c r="F46" s="58">
        <f t="shared" si="3"/>
        <v>0</v>
      </c>
      <c r="G46" s="58">
        <f t="shared" si="4"/>
        <v>0</v>
      </c>
      <c r="H46" s="58">
        <f t="shared" si="5"/>
        <v>0</v>
      </c>
      <c r="I46" s="46"/>
    </row>
    <row r="47" spans="1:9" ht="14" customHeight="1" x14ac:dyDescent="0.2">
      <c r="A47" s="44"/>
      <c r="B47" s="70">
        <v>39</v>
      </c>
      <c r="C47" s="52">
        <f t="shared" si="0"/>
        <v>46387</v>
      </c>
      <c r="D47" s="58">
        <f t="shared" si="1"/>
        <v>0</v>
      </c>
      <c r="E47" s="212">
        <f t="shared" si="2"/>
        <v>0</v>
      </c>
      <c r="F47" s="58">
        <f t="shared" si="3"/>
        <v>0</v>
      </c>
      <c r="G47" s="58">
        <f t="shared" si="4"/>
        <v>0</v>
      </c>
      <c r="H47" s="58">
        <f t="shared" si="5"/>
        <v>0</v>
      </c>
      <c r="I47" s="46"/>
    </row>
    <row r="48" spans="1:9" ht="14" customHeight="1" x14ac:dyDescent="0.2">
      <c r="A48" s="44"/>
      <c r="B48" s="70">
        <v>40</v>
      </c>
      <c r="C48" s="52">
        <f t="shared" si="0"/>
        <v>46418</v>
      </c>
      <c r="D48" s="58">
        <f t="shared" si="1"/>
        <v>0</v>
      </c>
      <c r="E48" s="212">
        <f t="shared" si="2"/>
        <v>0</v>
      </c>
      <c r="F48" s="58">
        <f t="shared" si="3"/>
        <v>0</v>
      </c>
      <c r="G48" s="58">
        <f t="shared" si="4"/>
        <v>0</v>
      </c>
      <c r="H48" s="58">
        <f t="shared" si="5"/>
        <v>0</v>
      </c>
      <c r="I48" s="46"/>
    </row>
    <row r="49" spans="1:9" ht="14" customHeight="1" x14ac:dyDescent="0.2">
      <c r="A49" s="44"/>
      <c r="B49" s="70">
        <v>41</v>
      </c>
      <c r="C49" s="52">
        <f t="shared" si="0"/>
        <v>46446</v>
      </c>
      <c r="D49" s="58">
        <f t="shared" si="1"/>
        <v>0</v>
      </c>
      <c r="E49" s="212">
        <f t="shared" si="2"/>
        <v>0</v>
      </c>
      <c r="F49" s="58">
        <f t="shared" si="3"/>
        <v>0</v>
      </c>
      <c r="G49" s="58">
        <f t="shared" si="4"/>
        <v>0</v>
      </c>
      <c r="H49" s="58">
        <f t="shared" si="5"/>
        <v>0</v>
      </c>
      <c r="I49" s="46"/>
    </row>
    <row r="50" spans="1:9" ht="14" customHeight="1" x14ac:dyDescent="0.2">
      <c r="A50" s="44"/>
      <c r="B50" s="70">
        <v>42</v>
      </c>
      <c r="C50" s="52">
        <f t="shared" si="0"/>
        <v>46477</v>
      </c>
      <c r="D50" s="58">
        <f t="shared" si="1"/>
        <v>0</v>
      </c>
      <c r="E50" s="212">
        <f t="shared" si="2"/>
        <v>0</v>
      </c>
      <c r="F50" s="58">
        <f t="shared" si="3"/>
        <v>0</v>
      </c>
      <c r="G50" s="58">
        <f t="shared" si="4"/>
        <v>0</v>
      </c>
      <c r="H50" s="58">
        <f t="shared" si="5"/>
        <v>0</v>
      </c>
      <c r="I50" s="46"/>
    </row>
    <row r="51" spans="1:9" ht="14" customHeight="1" x14ac:dyDescent="0.2">
      <c r="A51" s="44"/>
      <c r="B51" s="70">
        <v>43</v>
      </c>
      <c r="C51" s="52">
        <f t="shared" si="0"/>
        <v>46507</v>
      </c>
      <c r="D51" s="58">
        <f t="shared" si="1"/>
        <v>0</v>
      </c>
      <c r="E51" s="212">
        <f t="shared" si="2"/>
        <v>0</v>
      </c>
      <c r="F51" s="58">
        <f t="shared" si="3"/>
        <v>0</v>
      </c>
      <c r="G51" s="58">
        <f t="shared" si="4"/>
        <v>0</v>
      </c>
      <c r="H51" s="58">
        <f t="shared" si="5"/>
        <v>0</v>
      </c>
      <c r="I51" s="46"/>
    </row>
    <row r="52" spans="1:9" ht="14" customHeight="1" x14ac:dyDescent="0.2">
      <c r="A52" s="44"/>
      <c r="B52" s="70">
        <v>44</v>
      </c>
      <c r="C52" s="52">
        <f t="shared" si="0"/>
        <v>46538</v>
      </c>
      <c r="D52" s="58">
        <f t="shared" si="1"/>
        <v>0</v>
      </c>
      <c r="E52" s="212">
        <f t="shared" si="2"/>
        <v>0</v>
      </c>
      <c r="F52" s="58">
        <f t="shared" si="3"/>
        <v>0</v>
      </c>
      <c r="G52" s="58">
        <f t="shared" si="4"/>
        <v>0</v>
      </c>
      <c r="H52" s="58">
        <f t="shared" si="5"/>
        <v>0</v>
      </c>
      <c r="I52" s="46"/>
    </row>
    <row r="53" spans="1:9" ht="14" customHeight="1" x14ac:dyDescent="0.2">
      <c r="A53" s="44"/>
      <c r="B53" s="70">
        <v>45</v>
      </c>
      <c r="C53" s="52">
        <f t="shared" si="0"/>
        <v>46568</v>
      </c>
      <c r="D53" s="58">
        <f t="shared" si="1"/>
        <v>0</v>
      </c>
      <c r="E53" s="212">
        <f t="shared" si="2"/>
        <v>0</v>
      </c>
      <c r="F53" s="58">
        <f t="shared" si="3"/>
        <v>0</v>
      </c>
      <c r="G53" s="58">
        <f t="shared" si="4"/>
        <v>0</v>
      </c>
      <c r="H53" s="58">
        <f t="shared" si="5"/>
        <v>0</v>
      </c>
      <c r="I53" s="46"/>
    </row>
    <row r="54" spans="1:9" ht="14" customHeight="1" x14ac:dyDescent="0.2">
      <c r="A54" s="44"/>
      <c r="B54" s="70">
        <v>46</v>
      </c>
      <c r="C54" s="52">
        <f t="shared" si="0"/>
        <v>46599</v>
      </c>
      <c r="D54" s="58">
        <f t="shared" si="1"/>
        <v>0</v>
      </c>
      <c r="E54" s="212">
        <f t="shared" si="2"/>
        <v>0</v>
      </c>
      <c r="F54" s="58">
        <f t="shared" si="3"/>
        <v>0</v>
      </c>
      <c r="G54" s="58">
        <f t="shared" si="4"/>
        <v>0</v>
      </c>
      <c r="H54" s="58">
        <f t="shared" si="5"/>
        <v>0</v>
      </c>
      <c r="I54" s="46"/>
    </row>
    <row r="55" spans="1:9" ht="14" customHeight="1" x14ac:dyDescent="0.2">
      <c r="A55" s="44"/>
      <c r="B55" s="70">
        <v>47</v>
      </c>
      <c r="C55" s="52">
        <f t="shared" si="0"/>
        <v>46630</v>
      </c>
      <c r="D55" s="58">
        <f t="shared" si="1"/>
        <v>0</v>
      </c>
      <c r="E55" s="212">
        <f t="shared" si="2"/>
        <v>0</v>
      </c>
      <c r="F55" s="58">
        <f t="shared" si="3"/>
        <v>0</v>
      </c>
      <c r="G55" s="58">
        <f t="shared" si="4"/>
        <v>0</v>
      </c>
      <c r="H55" s="58">
        <f t="shared" si="5"/>
        <v>0</v>
      </c>
      <c r="I55" s="46"/>
    </row>
    <row r="56" spans="1:9" ht="14" customHeight="1" x14ac:dyDescent="0.2">
      <c r="A56" s="44"/>
      <c r="B56" s="70">
        <v>48</v>
      </c>
      <c r="C56" s="52">
        <f t="shared" si="0"/>
        <v>46660</v>
      </c>
      <c r="D56" s="58">
        <f t="shared" si="1"/>
        <v>0</v>
      </c>
      <c r="E56" s="212">
        <f t="shared" si="2"/>
        <v>0</v>
      </c>
      <c r="F56" s="58">
        <f t="shared" si="3"/>
        <v>0</v>
      </c>
      <c r="G56" s="58">
        <f t="shared" si="4"/>
        <v>0</v>
      </c>
      <c r="H56" s="58">
        <f t="shared" si="5"/>
        <v>0</v>
      </c>
      <c r="I56" s="46"/>
    </row>
    <row r="57" spans="1:9" ht="14" customHeight="1" x14ac:dyDescent="0.2">
      <c r="A57" s="44"/>
      <c r="B57" s="70">
        <v>49</v>
      </c>
      <c r="C57" s="52">
        <f t="shared" si="0"/>
        <v>46691</v>
      </c>
      <c r="D57" s="58">
        <f t="shared" si="1"/>
        <v>0</v>
      </c>
      <c r="E57" s="212">
        <f t="shared" si="2"/>
        <v>0</v>
      </c>
      <c r="F57" s="58">
        <f t="shared" si="3"/>
        <v>0</v>
      </c>
      <c r="G57" s="58">
        <f t="shared" si="4"/>
        <v>0</v>
      </c>
      <c r="H57" s="58">
        <f t="shared" si="5"/>
        <v>0</v>
      </c>
      <c r="I57" s="46"/>
    </row>
    <row r="58" spans="1:9" ht="14" customHeight="1" x14ac:dyDescent="0.2">
      <c r="A58" s="44"/>
      <c r="B58" s="70">
        <v>50</v>
      </c>
      <c r="C58" s="52">
        <f t="shared" si="0"/>
        <v>46721</v>
      </c>
      <c r="D58" s="58">
        <f t="shared" si="1"/>
        <v>0</v>
      </c>
      <c r="E58" s="212">
        <f t="shared" si="2"/>
        <v>0</v>
      </c>
      <c r="F58" s="58">
        <f t="shared" si="3"/>
        <v>0</v>
      </c>
      <c r="G58" s="58">
        <f t="shared" si="4"/>
        <v>0</v>
      </c>
      <c r="H58" s="58">
        <f t="shared" si="5"/>
        <v>0</v>
      </c>
      <c r="I58" s="46"/>
    </row>
    <row r="59" spans="1:9" ht="14" customHeight="1" x14ac:dyDescent="0.2">
      <c r="A59" s="44"/>
      <c r="B59" s="70">
        <v>51</v>
      </c>
      <c r="C59" s="52">
        <f t="shared" si="0"/>
        <v>46752</v>
      </c>
      <c r="D59" s="58">
        <f t="shared" si="1"/>
        <v>0</v>
      </c>
      <c r="E59" s="212">
        <f t="shared" si="2"/>
        <v>0</v>
      </c>
      <c r="F59" s="58">
        <f t="shared" si="3"/>
        <v>0</v>
      </c>
      <c r="G59" s="58">
        <f t="shared" si="4"/>
        <v>0</v>
      </c>
      <c r="H59" s="58">
        <f t="shared" si="5"/>
        <v>0</v>
      </c>
      <c r="I59" s="46"/>
    </row>
    <row r="60" spans="1:9" ht="14" customHeight="1" x14ac:dyDescent="0.2">
      <c r="A60" s="44"/>
      <c r="B60" s="70">
        <v>52</v>
      </c>
      <c r="C60" s="52">
        <f t="shared" si="0"/>
        <v>46783</v>
      </c>
      <c r="D60" s="58">
        <f t="shared" si="1"/>
        <v>0</v>
      </c>
      <c r="E60" s="212">
        <f t="shared" si="2"/>
        <v>0</v>
      </c>
      <c r="F60" s="58">
        <f t="shared" si="3"/>
        <v>0</v>
      </c>
      <c r="G60" s="58">
        <f t="shared" si="4"/>
        <v>0</v>
      </c>
      <c r="H60" s="58">
        <f t="shared" si="5"/>
        <v>0</v>
      </c>
      <c r="I60" s="46"/>
    </row>
    <row r="61" spans="1:9" ht="14" customHeight="1" x14ac:dyDescent="0.2">
      <c r="A61" s="44"/>
      <c r="B61" s="70">
        <v>53</v>
      </c>
      <c r="C61" s="52">
        <f t="shared" si="0"/>
        <v>46812</v>
      </c>
      <c r="D61" s="58">
        <f t="shared" si="1"/>
        <v>0</v>
      </c>
      <c r="E61" s="212">
        <f t="shared" si="2"/>
        <v>0</v>
      </c>
      <c r="F61" s="58">
        <f t="shared" si="3"/>
        <v>0</v>
      </c>
      <c r="G61" s="58">
        <f t="shared" si="4"/>
        <v>0</v>
      </c>
      <c r="H61" s="58">
        <f t="shared" si="5"/>
        <v>0</v>
      </c>
      <c r="I61" s="46"/>
    </row>
    <row r="62" spans="1:9" ht="14" customHeight="1" x14ac:dyDescent="0.2">
      <c r="A62" s="44"/>
      <c r="B62" s="70">
        <v>54</v>
      </c>
      <c r="C62" s="52">
        <f t="shared" si="0"/>
        <v>46843</v>
      </c>
      <c r="D62" s="58">
        <f t="shared" si="1"/>
        <v>0</v>
      </c>
      <c r="E62" s="212">
        <f t="shared" si="2"/>
        <v>0</v>
      </c>
      <c r="F62" s="58">
        <f t="shared" si="3"/>
        <v>0</v>
      </c>
      <c r="G62" s="58">
        <f t="shared" si="4"/>
        <v>0</v>
      </c>
      <c r="H62" s="58">
        <f t="shared" si="5"/>
        <v>0</v>
      </c>
      <c r="I62" s="46"/>
    </row>
    <row r="63" spans="1:9" ht="14" customHeight="1" x14ac:dyDescent="0.2">
      <c r="A63" s="44"/>
      <c r="B63" s="70">
        <v>55</v>
      </c>
      <c r="C63" s="52">
        <f t="shared" si="0"/>
        <v>46873</v>
      </c>
      <c r="D63" s="58">
        <f t="shared" si="1"/>
        <v>0</v>
      </c>
      <c r="E63" s="212">
        <f t="shared" si="2"/>
        <v>0</v>
      </c>
      <c r="F63" s="58">
        <f t="shared" si="3"/>
        <v>0</v>
      </c>
      <c r="G63" s="58">
        <f t="shared" si="4"/>
        <v>0</v>
      </c>
      <c r="H63" s="58">
        <f t="shared" si="5"/>
        <v>0</v>
      </c>
      <c r="I63" s="46"/>
    </row>
    <row r="64" spans="1:9" ht="14" customHeight="1" x14ac:dyDescent="0.2">
      <c r="A64" s="44"/>
      <c r="B64" s="70">
        <v>56</v>
      </c>
      <c r="C64" s="52">
        <f t="shared" si="0"/>
        <v>46904</v>
      </c>
      <c r="D64" s="58">
        <f t="shared" si="1"/>
        <v>0</v>
      </c>
      <c r="E64" s="212">
        <f t="shared" si="2"/>
        <v>0</v>
      </c>
      <c r="F64" s="58">
        <f t="shared" si="3"/>
        <v>0</v>
      </c>
      <c r="G64" s="58">
        <f t="shared" si="4"/>
        <v>0</v>
      </c>
      <c r="H64" s="58">
        <f t="shared" si="5"/>
        <v>0</v>
      </c>
      <c r="I64" s="46"/>
    </row>
    <row r="65" spans="1:9" ht="14" customHeight="1" x14ac:dyDescent="0.2">
      <c r="A65" s="44"/>
      <c r="B65" s="70">
        <v>57</v>
      </c>
      <c r="C65" s="52">
        <f t="shared" si="0"/>
        <v>46934</v>
      </c>
      <c r="D65" s="58">
        <f t="shared" si="1"/>
        <v>0</v>
      </c>
      <c r="E65" s="212">
        <f t="shared" si="2"/>
        <v>0</v>
      </c>
      <c r="F65" s="58">
        <f t="shared" si="3"/>
        <v>0</v>
      </c>
      <c r="G65" s="58">
        <f t="shared" si="4"/>
        <v>0</v>
      </c>
      <c r="H65" s="58">
        <f t="shared" si="5"/>
        <v>0</v>
      </c>
      <c r="I65" s="46"/>
    </row>
    <row r="66" spans="1:9" ht="14" customHeight="1" x14ac:dyDescent="0.2">
      <c r="A66" s="44"/>
      <c r="B66" s="70">
        <v>58</v>
      </c>
      <c r="C66" s="52">
        <f t="shared" si="0"/>
        <v>46965</v>
      </c>
      <c r="D66" s="58">
        <f t="shared" si="1"/>
        <v>0</v>
      </c>
      <c r="E66" s="212">
        <f t="shared" si="2"/>
        <v>0</v>
      </c>
      <c r="F66" s="58">
        <f t="shared" si="3"/>
        <v>0</v>
      </c>
      <c r="G66" s="58">
        <f t="shared" si="4"/>
        <v>0</v>
      </c>
      <c r="H66" s="58">
        <f t="shared" si="5"/>
        <v>0</v>
      </c>
      <c r="I66" s="46"/>
    </row>
    <row r="67" spans="1:9" ht="14" customHeight="1" x14ac:dyDescent="0.2">
      <c r="A67" s="44"/>
      <c r="B67" s="70">
        <v>59</v>
      </c>
      <c r="C67" s="52">
        <f t="shared" si="0"/>
        <v>46996</v>
      </c>
      <c r="D67" s="58">
        <f t="shared" si="1"/>
        <v>0</v>
      </c>
      <c r="E67" s="212">
        <f t="shared" si="2"/>
        <v>0</v>
      </c>
      <c r="F67" s="58">
        <f t="shared" si="3"/>
        <v>0</v>
      </c>
      <c r="G67" s="58">
        <f t="shared" si="4"/>
        <v>0</v>
      </c>
      <c r="H67" s="58">
        <f t="shared" si="5"/>
        <v>0</v>
      </c>
      <c r="I67" s="46"/>
    </row>
    <row r="68" spans="1:9" ht="14" customHeight="1" x14ac:dyDescent="0.2">
      <c r="A68" s="44"/>
      <c r="B68" s="70">
        <v>60</v>
      </c>
      <c r="C68" s="52">
        <f t="shared" si="0"/>
        <v>47026</v>
      </c>
      <c r="D68" s="58">
        <f t="shared" si="1"/>
        <v>0</v>
      </c>
      <c r="E68" s="212">
        <f t="shared" si="2"/>
        <v>0</v>
      </c>
      <c r="F68" s="58">
        <f t="shared" si="3"/>
        <v>0</v>
      </c>
      <c r="G68" s="58">
        <f t="shared" si="4"/>
        <v>0</v>
      </c>
      <c r="H68" s="58">
        <f t="shared" si="5"/>
        <v>0</v>
      </c>
      <c r="I68" s="46"/>
    </row>
    <row r="69" spans="1:9" ht="14" customHeight="1" x14ac:dyDescent="0.2">
      <c r="A69" s="44"/>
      <c r="B69" s="70">
        <v>61</v>
      </c>
      <c r="C69" s="52">
        <f t="shared" si="0"/>
        <v>47057</v>
      </c>
      <c r="D69" s="58">
        <f t="shared" si="1"/>
        <v>0</v>
      </c>
      <c r="E69" s="212">
        <f t="shared" si="2"/>
        <v>0</v>
      </c>
      <c r="F69" s="58">
        <f t="shared" si="3"/>
        <v>0</v>
      </c>
      <c r="G69" s="58">
        <f t="shared" si="4"/>
        <v>0</v>
      </c>
      <c r="H69" s="58">
        <f t="shared" si="5"/>
        <v>0</v>
      </c>
      <c r="I69" s="46"/>
    </row>
    <row r="70" spans="1:9" ht="14" customHeight="1" x14ac:dyDescent="0.2">
      <c r="A70" s="44"/>
      <c r="B70" s="70">
        <v>62</v>
      </c>
      <c r="C70" s="52">
        <f t="shared" si="0"/>
        <v>47087</v>
      </c>
      <c r="D70" s="58">
        <f t="shared" si="1"/>
        <v>0</v>
      </c>
      <c r="E70" s="212">
        <f t="shared" si="2"/>
        <v>0</v>
      </c>
      <c r="F70" s="58">
        <f t="shared" si="3"/>
        <v>0</v>
      </c>
      <c r="G70" s="58">
        <f t="shared" si="4"/>
        <v>0</v>
      </c>
      <c r="H70" s="58">
        <f t="shared" si="5"/>
        <v>0</v>
      </c>
      <c r="I70" s="46"/>
    </row>
    <row r="71" spans="1:9" ht="14" customHeight="1" x14ac:dyDescent="0.2">
      <c r="A71" s="44"/>
      <c r="B71" s="70">
        <v>63</v>
      </c>
      <c r="C71" s="52">
        <f t="shared" si="0"/>
        <v>47118</v>
      </c>
      <c r="D71" s="58">
        <f t="shared" si="1"/>
        <v>0</v>
      </c>
      <c r="E71" s="212">
        <f t="shared" si="2"/>
        <v>0</v>
      </c>
      <c r="F71" s="58">
        <f t="shared" si="3"/>
        <v>0</v>
      </c>
      <c r="G71" s="58">
        <f t="shared" si="4"/>
        <v>0</v>
      </c>
      <c r="H71" s="58">
        <f t="shared" si="5"/>
        <v>0</v>
      </c>
      <c r="I71" s="46"/>
    </row>
    <row r="72" spans="1:9" ht="14" customHeight="1" x14ac:dyDescent="0.2">
      <c r="A72" s="44"/>
      <c r="B72" s="70">
        <v>64</v>
      </c>
      <c r="C72" s="52">
        <f t="shared" si="0"/>
        <v>47149</v>
      </c>
      <c r="D72" s="58">
        <f t="shared" si="1"/>
        <v>0</v>
      </c>
      <c r="E72" s="212">
        <f t="shared" si="2"/>
        <v>0</v>
      </c>
      <c r="F72" s="58">
        <f t="shared" si="3"/>
        <v>0</v>
      </c>
      <c r="G72" s="58">
        <f t="shared" si="4"/>
        <v>0</v>
      </c>
      <c r="H72" s="58">
        <f t="shared" si="5"/>
        <v>0</v>
      </c>
      <c r="I72" s="46"/>
    </row>
    <row r="73" spans="1:9" ht="14" customHeight="1" x14ac:dyDescent="0.2">
      <c r="A73" s="44"/>
      <c r="B73" s="70">
        <v>65</v>
      </c>
      <c r="C73" s="52">
        <f t="shared" si="0"/>
        <v>47177</v>
      </c>
      <c r="D73" s="58">
        <f t="shared" si="1"/>
        <v>0</v>
      </c>
      <c r="E73" s="212">
        <f t="shared" si="2"/>
        <v>0</v>
      </c>
      <c r="F73" s="58">
        <f t="shared" si="3"/>
        <v>0</v>
      </c>
      <c r="G73" s="58">
        <f t="shared" si="4"/>
        <v>0</v>
      </c>
      <c r="H73" s="58">
        <f t="shared" si="5"/>
        <v>0</v>
      </c>
      <c r="I73" s="46"/>
    </row>
    <row r="74" spans="1:9" ht="14" customHeight="1" x14ac:dyDescent="0.2">
      <c r="A74" s="44"/>
      <c r="B74" s="70">
        <v>66</v>
      </c>
      <c r="C74" s="52">
        <f t="shared" si="0"/>
        <v>47208</v>
      </c>
      <c r="D74" s="58">
        <f t="shared" si="1"/>
        <v>0</v>
      </c>
      <c r="E74" s="212">
        <f t="shared" si="2"/>
        <v>0</v>
      </c>
      <c r="F74" s="58">
        <f t="shared" si="3"/>
        <v>0</v>
      </c>
      <c r="G74" s="58">
        <f t="shared" si="4"/>
        <v>0</v>
      </c>
      <c r="H74" s="58">
        <f t="shared" si="5"/>
        <v>0</v>
      </c>
      <c r="I74" s="46"/>
    </row>
    <row r="75" spans="1:9" ht="14" customHeight="1" x14ac:dyDescent="0.2">
      <c r="A75" s="44"/>
      <c r="B75" s="70">
        <v>67</v>
      </c>
      <c r="C75" s="52">
        <f t="shared" ref="C75:C138" si="6">EOMONTH(C74+2,0)</f>
        <v>47238</v>
      </c>
      <c r="D75" s="58">
        <f t="shared" ref="D75:D138" si="7">H74</f>
        <v>0</v>
      </c>
      <c r="E75" s="212">
        <f t="shared" ref="E75:E138" si="8">IF(D75&gt;0,$G$3,0)</f>
        <v>0</v>
      </c>
      <c r="F75" s="58">
        <f t="shared" ref="F75:F138" si="9">-E75-G75</f>
        <v>0</v>
      </c>
      <c r="G75" s="58">
        <f t="shared" ref="G75:G138" si="10">IF(D75&gt;0,D75*($D$4/12),0)</f>
        <v>0</v>
      </c>
      <c r="H75" s="58">
        <f t="shared" ref="H75:H138" si="11">D75-F75</f>
        <v>0</v>
      </c>
      <c r="I75" s="46"/>
    </row>
    <row r="76" spans="1:9" ht="14" customHeight="1" x14ac:dyDescent="0.2">
      <c r="A76" s="44"/>
      <c r="B76" s="70">
        <v>68</v>
      </c>
      <c r="C76" s="52">
        <f t="shared" si="6"/>
        <v>47269</v>
      </c>
      <c r="D76" s="58">
        <f t="shared" si="7"/>
        <v>0</v>
      </c>
      <c r="E76" s="212">
        <f t="shared" si="8"/>
        <v>0</v>
      </c>
      <c r="F76" s="58">
        <f t="shared" si="9"/>
        <v>0</v>
      </c>
      <c r="G76" s="58">
        <f t="shared" si="10"/>
        <v>0</v>
      </c>
      <c r="H76" s="58">
        <f t="shared" si="11"/>
        <v>0</v>
      </c>
      <c r="I76" s="46"/>
    </row>
    <row r="77" spans="1:9" ht="14" customHeight="1" x14ac:dyDescent="0.2">
      <c r="A77" s="44"/>
      <c r="B77" s="70">
        <v>69</v>
      </c>
      <c r="C77" s="52">
        <f t="shared" si="6"/>
        <v>47299</v>
      </c>
      <c r="D77" s="58">
        <f t="shared" si="7"/>
        <v>0</v>
      </c>
      <c r="E77" s="212">
        <f t="shared" si="8"/>
        <v>0</v>
      </c>
      <c r="F77" s="58">
        <f t="shared" si="9"/>
        <v>0</v>
      </c>
      <c r="G77" s="58">
        <f t="shared" si="10"/>
        <v>0</v>
      </c>
      <c r="H77" s="58">
        <f t="shared" si="11"/>
        <v>0</v>
      </c>
      <c r="I77" s="46"/>
    </row>
    <row r="78" spans="1:9" ht="14" customHeight="1" x14ac:dyDescent="0.2">
      <c r="A78" s="44"/>
      <c r="B78" s="70">
        <v>70</v>
      </c>
      <c r="C78" s="52">
        <f t="shared" si="6"/>
        <v>47330</v>
      </c>
      <c r="D78" s="58">
        <f t="shared" si="7"/>
        <v>0</v>
      </c>
      <c r="E78" s="212">
        <f t="shared" si="8"/>
        <v>0</v>
      </c>
      <c r="F78" s="58">
        <f t="shared" si="9"/>
        <v>0</v>
      </c>
      <c r="G78" s="58">
        <f t="shared" si="10"/>
        <v>0</v>
      </c>
      <c r="H78" s="58">
        <f t="shared" si="11"/>
        <v>0</v>
      </c>
      <c r="I78" s="46"/>
    </row>
    <row r="79" spans="1:9" ht="14" customHeight="1" x14ac:dyDescent="0.2">
      <c r="A79" s="44"/>
      <c r="B79" s="70">
        <v>71</v>
      </c>
      <c r="C79" s="52">
        <f t="shared" si="6"/>
        <v>47361</v>
      </c>
      <c r="D79" s="58">
        <f t="shared" si="7"/>
        <v>0</v>
      </c>
      <c r="E79" s="212">
        <f t="shared" si="8"/>
        <v>0</v>
      </c>
      <c r="F79" s="58">
        <f t="shared" si="9"/>
        <v>0</v>
      </c>
      <c r="G79" s="58">
        <f t="shared" si="10"/>
        <v>0</v>
      </c>
      <c r="H79" s="58">
        <f t="shared" si="11"/>
        <v>0</v>
      </c>
      <c r="I79" s="46"/>
    </row>
    <row r="80" spans="1:9" ht="14" customHeight="1" x14ac:dyDescent="0.2">
      <c r="A80" s="44"/>
      <c r="B80" s="70">
        <v>72</v>
      </c>
      <c r="C80" s="52">
        <f t="shared" si="6"/>
        <v>47391</v>
      </c>
      <c r="D80" s="58">
        <f t="shared" si="7"/>
        <v>0</v>
      </c>
      <c r="E80" s="212">
        <f t="shared" si="8"/>
        <v>0</v>
      </c>
      <c r="F80" s="58">
        <f t="shared" si="9"/>
        <v>0</v>
      </c>
      <c r="G80" s="58">
        <f t="shared" si="10"/>
        <v>0</v>
      </c>
      <c r="H80" s="58">
        <f t="shared" si="11"/>
        <v>0</v>
      </c>
      <c r="I80" s="46"/>
    </row>
    <row r="81" spans="1:9" ht="14" customHeight="1" x14ac:dyDescent="0.2">
      <c r="A81" s="44"/>
      <c r="B81" s="70">
        <v>73</v>
      </c>
      <c r="C81" s="52">
        <f t="shared" si="6"/>
        <v>47422</v>
      </c>
      <c r="D81" s="58">
        <f t="shared" si="7"/>
        <v>0</v>
      </c>
      <c r="E81" s="212">
        <f t="shared" si="8"/>
        <v>0</v>
      </c>
      <c r="F81" s="58">
        <f t="shared" si="9"/>
        <v>0</v>
      </c>
      <c r="G81" s="58">
        <f t="shared" si="10"/>
        <v>0</v>
      </c>
      <c r="H81" s="58">
        <f t="shared" si="11"/>
        <v>0</v>
      </c>
      <c r="I81" s="46"/>
    </row>
    <row r="82" spans="1:9" ht="14" customHeight="1" x14ac:dyDescent="0.2">
      <c r="A82" s="44"/>
      <c r="B82" s="70">
        <v>74</v>
      </c>
      <c r="C82" s="52">
        <f t="shared" si="6"/>
        <v>47452</v>
      </c>
      <c r="D82" s="58">
        <f t="shared" si="7"/>
        <v>0</v>
      </c>
      <c r="E82" s="212">
        <f t="shared" si="8"/>
        <v>0</v>
      </c>
      <c r="F82" s="58">
        <f t="shared" si="9"/>
        <v>0</v>
      </c>
      <c r="G82" s="58">
        <f t="shared" si="10"/>
        <v>0</v>
      </c>
      <c r="H82" s="58">
        <f t="shared" si="11"/>
        <v>0</v>
      </c>
      <c r="I82" s="46"/>
    </row>
    <row r="83" spans="1:9" ht="14" customHeight="1" x14ac:dyDescent="0.2">
      <c r="A83" s="44"/>
      <c r="B83" s="70">
        <v>75</v>
      </c>
      <c r="C83" s="52">
        <f t="shared" si="6"/>
        <v>47483</v>
      </c>
      <c r="D83" s="58">
        <f t="shared" si="7"/>
        <v>0</v>
      </c>
      <c r="E83" s="212">
        <f t="shared" si="8"/>
        <v>0</v>
      </c>
      <c r="F83" s="58">
        <f t="shared" si="9"/>
        <v>0</v>
      </c>
      <c r="G83" s="58">
        <f t="shared" si="10"/>
        <v>0</v>
      </c>
      <c r="H83" s="58">
        <f t="shared" si="11"/>
        <v>0</v>
      </c>
      <c r="I83" s="46"/>
    </row>
    <row r="84" spans="1:9" ht="14" customHeight="1" x14ac:dyDescent="0.2">
      <c r="A84" s="44"/>
      <c r="B84" s="70">
        <v>76</v>
      </c>
      <c r="C84" s="52">
        <f t="shared" si="6"/>
        <v>47514</v>
      </c>
      <c r="D84" s="58">
        <f t="shared" si="7"/>
        <v>0</v>
      </c>
      <c r="E84" s="212">
        <f t="shared" si="8"/>
        <v>0</v>
      </c>
      <c r="F84" s="58">
        <f t="shared" si="9"/>
        <v>0</v>
      </c>
      <c r="G84" s="58">
        <f t="shared" si="10"/>
        <v>0</v>
      </c>
      <c r="H84" s="58">
        <f t="shared" si="11"/>
        <v>0</v>
      </c>
      <c r="I84" s="46"/>
    </row>
    <row r="85" spans="1:9" ht="14" customHeight="1" x14ac:dyDescent="0.2">
      <c r="A85" s="44"/>
      <c r="B85" s="70">
        <v>77</v>
      </c>
      <c r="C85" s="52">
        <f t="shared" si="6"/>
        <v>47542</v>
      </c>
      <c r="D85" s="58">
        <f t="shared" si="7"/>
        <v>0</v>
      </c>
      <c r="E85" s="212">
        <f t="shared" si="8"/>
        <v>0</v>
      </c>
      <c r="F85" s="58">
        <f t="shared" si="9"/>
        <v>0</v>
      </c>
      <c r="G85" s="58">
        <f t="shared" si="10"/>
        <v>0</v>
      </c>
      <c r="H85" s="58">
        <f t="shared" si="11"/>
        <v>0</v>
      </c>
      <c r="I85" s="46"/>
    </row>
    <row r="86" spans="1:9" ht="14" customHeight="1" x14ac:dyDescent="0.2">
      <c r="A86" s="44"/>
      <c r="B86" s="70">
        <v>78</v>
      </c>
      <c r="C86" s="52">
        <f t="shared" si="6"/>
        <v>47573</v>
      </c>
      <c r="D86" s="58">
        <f t="shared" si="7"/>
        <v>0</v>
      </c>
      <c r="E86" s="212">
        <f t="shared" si="8"/>
        <v>0</v>
      </c>
      <c r="F86" s="58">
        <f t="shared" si="9"/>
        <v>0</v>
      </c>
      <c r="G86" s="58">
        <f t="shared" si="10"/>
        <v>0</v>
      </c>
      <c r="H86" s="58">
        <f t="shared" si="11"/>
        <v>0</v>
      </c>
      <c r="I86" s="46"/>
    </row>
    <row r="87" spans="1:9" ht="14" customHeight="1" x14ac:dyDescent="0.2">
      <c r="A87" s="44"/>
      <c r="B87" s="70">
        <v>79</v>
      </c>
      <c r="C87" s="52">
        <f t="shared" si="6"/>
        <v>47603</v>
      </c>
      <c r="D87" s="58">
        <f t="shared" si="7"/>
        <v>0</v>
      </c>
      <c r="E87" s="212">
        <f t="shared" si="8"/>
        <v>0</v>
      </c>
      <c r="F87" s="58">
        <f t="shared" si="9"/>
        <v>0</v>
      </c>
      <c r="G87" s="58">
        <f t="shared" si="10"/>
        <v>0</v>
      </c>
      <c r="H87" s="58">
        <f t="shared" si="11"/>
        <v>0</v>
      </c>
      <c r="I87" s="46"/>
    </row>
    <row r="88" spans="1:9" ht="14" customHeight="1" x14ac:dyDescent="0.2">
      <c r="A88" s="44"/>
      <c r="B88" s="70">
        <v>80</v>
      </c>
      <c r="C88" s="52">
        <f t="shared" si="6"/>
        <v>47634</v>
      </c>
      <c r="D88" s="58">
        <f t="shared" si="7"/>
        <v>0</v>
      </c>
      <c r="E88" s="212">
        <f t="shared" si="8"/>
        <v>0</v>
      </c>
      <c r="F88" s="58">
        <f t="shared" si="9"/>
        <v>0</v>
      </c>
      <c r="G88" s="58">
        <f t="shared" si="10"/>
        <v>0</v>
      </c>
      <c r="H88" s="58">
        <f t="shared" si="11"/>
        <v>0</v>
      </c>
      <c r="I88" s="46"/>
    </row>
    <row r="89" spans="1:9" ht="14" customHeight="1" x14ac:dyDescent="0.2">
      <c r="A89" s="44"/>
      <c r="B89" s="70">
        <v>81</v>
      </c>
      <c r="C89" s="52">
        <f t="shared" si="6"/>
        <v>47664</v>
      </c>
      <c r="D89" s="58">
        <f t="shared" si="7"/>
        <v>0</v>
      </c>
      <c r="E89" s="212">
        <f t="shared" si="8"/>
        <v>0</v>
      </c>
      <c r="F89" s="58">
        <f t="shared" si="9"/>
        <v>0</v>
      </c>
      <c r="G89" s="58">
        <f t="shared" si="10"/>
        <v>0</v>
      </c>
      <c r="H89" s="58">
        <f t="shared" si="11"/>
        <v>0</v>
      </c>
      <c r="I89" s="46"/>
    </row>
    <row r="90" spans="1:9" ht="14" customHeight="1" x14ac:dyDescent="0.2">
      <c r="A90" s="44"/>
      <c r="B90" s="70">
        <v>82</v>
      </c>
      <c r="C90" s="52">
        <f t="shared" si="6"/>
        <v>47695</v>
      </c>
      <c r="D90" s="58">
        <f t="shared" si="7"/>
        <v>0</v>
      </c>
      <c r="E90" s="212">
        <f t="shared" si="8"/>
        <v>0</v>
      </c>
      <c r="F90" s="58">
        <f t="shared" si="9"/>
        <v>0</v>
      </c>
      <c r="G90" s="58">
        <f t="shared" si="10"/>
        <v>0</v>
      </c>
      <c r="H90" s="58">
        <f t="shared" si="11"/>
        <v>0</v>
      </c>
      <c r="I90" s="46"/>
    </row>
    <row r="91" spans="1:9" ht="14" customHeight="1" x14ac:dyDescent="0.2">
      <c r="A91" s="44"/>
      <c r="B91" s="70">
        <v>83</v>
      </c>
      <c r="C91" s="52">
        <f t="shared" si="6"/>
        <v>47726</v>
      </c>
      <c r="D91" s="58">
        <f t="shared" si="7"/>
        <v>0</v>
      </c>
      <c r="E91" s="212">
        <f t="shared" si="8"/>
        <v>0</v>
      </c>
      <c r="F91" s="58">
        <f t="shared" si="9"/>
        <v>0</v>
      </c>
      <c r="G91" s="58">
        <f t="shared" si="10"/>
        <v>0</v>
      </c>
      <c r="H91" s="58">
        <f t="shared" si="11"/>
        <v>0</v>
      </c>
      <c r="I91" s="46"/>
    </row>
    <row r="92" spans="1:9" ht="14" customHeight="1" x14ac:dyDescent="0.2">
      <c r="B92" s="70">
        <v>84</v>
      </c>
      <c r="C92" s="52">
        <f t="shared" si="6"/>
        <v>47756</v>
      </c>
      <c r="D92" s="58">
        <f t="shared" si="7"/>
        <v>0</v>
      </c>
      <c r="E92" s="212">
        <f t="shared" si="8"/>
        <v>0</v>
      </c>
      <c r="F92" s="58">
        <f t="shared" si="9"/>
        <v>0</v>
      </c>
      <c r="G92" s="58">
        <f t="shared" si="10"/>
        <v>0</v>
      </c>
      <c r="H92" s="58">
        <f t="shared" si="11"/>
        <v>0</v>
      </c>
    </row>
    <row r="93" spans="1:9" ht="14" customHeight="1" x14ac:dyDescent="0.2">
      <c r="A93" s="62"/>
      <c r="B93" s="70">
        <v>85</v>
      </c>
      <c r="C93" s="52">
        <f t="shared" si="6"/>
        <v>47787</v>
      </c>
      <c r="D93" s="58">
        <f t="shared" si="7"/>
        <v>0</v>
      </c>
      <c r="E93" s="212">
        <f t="shared" si="8"/>
        <v>0</v>
      </c>
      <c r="F93" s="58">
        <f t="shared" si="9"/>
        <v>0</v>
      </c>
      <c r="G93" s="58">
        <f t="shared" si="10"/>
        <v>0</v>
      </c>
      <c r="H93" s="58">
        <f t="shared" si="11"/>
        <v>0</v>
      </c>
      <c r="I93" s="63"/>
    </row>
    <row r="94" spans="1:9" ht="14" customHeight="1" x14ac:dyDescent="0.2">
      <c r="B94" s="70">
        <v>86</v>
      </c>
      <c r="C94" s="52">
        <f t="shared" si="6"/>
        <v>47817</v>
      </c>
      <c r="D94" s="58">
        <f t="shared" si="7"/>
        <v>0</v>
      </c>
      <c r="E94" s="212">
        <f t="shared" si="8"/>
        <v>0</v>
      </c>
      <c r="F94" s="58">
        <f t="shared" si="9"/>
        <v>0</v>
      </c>
      <c r="G94" s="58">
        <f t="shared" si="10"/>
        <v>0</v>
      </c>
      <c r="H94" s="58">
        <f t="shared" si="11"/>
        <v>0</v>
      </c>
    </row>
    <row r="95" spans="1:9" ht="14" customHeight="1" x14ac:dyDescent="0.2">
      <c r="B95" s="70">
        <v>87</v>
      </c>
      <c r="C95" s="52">
        <f t="shared" si="6"/>
        <v>47848</v>
      </c>
      <c r="D95" s="58">
        <f t="shared" si="7"/>
        <v>0</v>
      </c>
      <c r="E95" s="212">
        <f t="shared" si="8"/>
        <v>0</v>
      </c>
      <c r="F95" s="58">
        <f t="shared" si="9"/>
        <v>0</v>
      </c>
      <c r="G95" s="58">
        <f t="shared" si="10"/>
        <v>0</v>
      </c>
      <c r="H95" s="58">
        <f t="shared" si="11"/>
        <v>0</v>
      </c>
    </row>
    <row r="96" spans="1:9" ht="14" customHeight="1" x14ac:dyDescent="0.2">
      <c r="B96" s="70">
        <v>88</v>
      </c>
      <c r="C96" s="52">
        <f t="shared" si="6"/>
        <v>47879</v>
      </c>
      <c r="D96" s="58">
        <f t="shared" si="7"/>
        <v>0</v>
      </c>
      <c r="E96" s="212">
        <f t="shared" si="8"/>
        <v>0</v>
      </c>
      <c r="F96" s="58">
        <f t="shared" si="9"/>
        <v>0</v>
      </c>
      <c r="G96" s="58">
        <f t="shared" si="10"/>
        <v>0</v>
      </c>
      <c r="H96" s="58">
        <f t="shared" si="11"/>
        <v>0</v>
      </c>
    </row>
    <row r="97" spans="2:8" ht="14" customHeight="1" x14ac:dyDescent="0.2">
      <c r="B97" s="70">
        <v>89</v>
      </c>
      <c r="C97" s="52">
        <f t="shared" si="6"/>
        <v>47907</v>
      </c>
      <c r="D97" s="58">
        <f t="shared" si="7"/>
        <v>0</v>
      </c>
      <c r="E97" s="212">
        <f t="shared" si="8"/>
        <v>0</v>
      </c>
      <c r="F97" s="58">
        <f t="shared" si="9"/>
        <v>0</v>
      </c>
      <c r="G97" s="58">
        <f t="shared" si="10"/>
        <v>0</v>
      </c>
      <c r="H97" s="58">
        <f t="shared" si="11"/>
        <v>0</v>
      </c>
    </row>
    <row r="98" spans="2:8" ht="14" customHeight="1" x14ac:dyDescent="0.2">
      <c r="B98" s="70">
        <v>90</v>
      </c>
      <c r="C98" s="52">
        <f t="shared" si="6"/>
        <v>47938</v>
      </c>
      <c r="D98" s="58">
        <f t="shared" si="7"/>
        <v>0</v>
      </c>
      <c r="E98" s="212">
        <f t="shared" si="8"/>
        <v>0</v>
      </c>
      <c r="F98" s="58">
        <f t="shared" si="9"/>
        <v>0</v>
      </c>
      <c r="G98" s="58">
        <f t="shared" si="10"/>
        <v>0</v>
      </c>
      <c r="H98" s="58">
        <f t="shared" si="11"/>
        <v>0</v>
      </c>
    </row>
    <row r="99" spans="2:8" ht="14" customHeight="1" x14ac:dyDescent="0.2">
      <c r="B99" s="70">
        <v>91</v>
      </c>
      <c r="C99" s="52">
        <f t="shared" si="6"/>
        <v>47968</v>
      </c>
      <c r="D99" s="58">
        <f t="shared" si="7"/>
        <v>0</v>
      </c>
      <c r="E99" s="212">
        <f t="shared" si="8"/>
        <v>0</v>
      </c>
      <c r="F99" s="58">
        <f t="shared" si="9"/>
        <v>0</v>
      </c>
      <c r="G99" s="58">
        <f t="shared" si="10"/>
        <v>0</v>
      </c>
      <c r="H99" s="58">
        <f t="shared" si="11"/>
        <v>0</v>
      </c>
    </row>
    <row r="100" spans="2:8" ht="14" customHeight="1" x14ac:dyDescent="0.2">
      <c r="B100" s="70">
        <v>92</v>
      </c>
      <c r="C100" s="52">
        <f t="shared" si="6"/>
        <v>47999</v>
      </c>
      <c r="D100" s="58">
        <f t="shared" si="7"/>
        <v>0</v>
      </c>
      <c r="E100" s="212">
        <f t="shared" si="8"/>
        <v>0</v>
      </c>
      <c r="F100" s="58">
        <f t="shared" si="9"/>
        <v>0</v>
      </c>
      <c r="G100" s="58">
        <f t="shared" si="10"/>
        <v>0</v>
      </c>
      <c r="H100" s="58">
        <f t="shared" si="11"/>
        <v>0</v>
      </c>
    </row>
    <row r="101" spans="2:8" ht="14" customHeight="1" x14ac:dyDescent="0.2">
      <c r="B101" s="70">
        <v>93</v>
      </c>
      <c r="C101" s="52">
        <f t="shared" si="6"/>
        <v>48029</v>
      </c>
      <c r="D101" s="58">
        <f t="shared" si="7"/>
        <v>0</v>
      </c>
      <c r="E101" s="212">
        <f t="shared" si="8"/>
        <v>0</v>
      </c>
      <c r="F101" s="58">
        <f t="shared" si="9"/>
        <v>0</v>
      </c>
      <c r="G101" s="58">
        <f t="shared" si="10"/>
        <v>0</v>
      </c>
      <c r="H101" s="58">
        <f t="shared" si="11"/>
        <v>0</v>
      </c>
    </row>
    <row r="102" spans="2:8" ht="14" customHeight="1" x14ac:dyDescent="0.2">
      <c r="B102" s="70">
        <v>94</v>
      </c>
      <c r="C102" s="52">
        <f t="shared" si="6"/>
        <v>48060</v>
      </c>
      <c r="D102" s="58">
        <f t="shared" si="7"/>
        <v>0</v>
      </c>
      <c r="E102" s="212">
        <f t="shared" si="8"/>
        <v>0</v>
      </c>
      <c r="F102" s="58">
        <f t="shared" si="9"/>
        <v>0</v>
      </c>
      <c r="G102" s="58">
        <f t="shared" si="10"/>
        <v>0</v>
      </c>
      <c r="H102" s="58">
        <f t="shared" si="11"/>
        <v>0</v>
      </c>
    </row>
    <row r="103" spans="2:8" ht="14" customHeight="1" x14ac:dyDescent="0.2">
      <c r="B103" s="70">
        <v>95</v>
      </c>
      <c r="C103" s="52">
        <f t="shared" si="6"/>
        <v>48091</v>
      </c>
      <c r="D103" s="58">
        <f t="shared" si="7"/>
        <v>0</v>
      </c>
      <c r="E103" s="212">
        <f t="shared" si="8"/>
        <v>0</v>
      </c>
      <c r="F103" s="58">
        <f t="shared" si="9"/>
        <v>0</v>
      </c>
      <c r="G103" s="58">
        <f t="shared" si="10"/>
        <v>0</v>
      </c>
      <c r="H103" s="58">
        <f t="shared" si="11"/>
        <v>0</v>
      </c>
    </row>
    <row r="104" spans="2:8" ht="14" customHeight="1" x14ac:dyDescent="0.2">
      <c r="B104" s="70">
        <v>96</v>
      </c>
      <c r="C104" s="52">
        <f t="shared" si="6"/>
        <v>48121</v>
      </c>
      <c r="D104" s="58">
        <f t="shared" si="7"/>
        <v>0</v>
      </c>
      <c r="E104" s="212">
        <f t="shared" si="8"/>
        <v>0</v>
      </c>
      <c r="F104" s="58">
        <f t="shared" si="9"/>
        <v>0</v>
      </c>
      <c r="G104" s="58">
        <f t="shared" si="10"/>
        <v>0</v>
      </c>
      <c r="H104" s="58">
        <f t="shared" si="11"/>
        <v>0</v>
      </c>
    </row>
    <row r="105" spans="2:8" ht="14" customHeight="1" x14ac:dyDescent="0.2">
      <c r="B105" s="70">
        <v>97</v>
      </c>
      <c r="C105" s="52">
        <f t="shared" si="6"/>
        <v>48152</v>
      </c>
      <c r="D105" s="58">
        <f t="shared" si="7"/>
        <v>0</v>
      </c>
      <c r="E105" s="212">
        <f t="shared" si="8"/>
        <v>0</v>
      </c>
      <c r="F105" s="58">
        <f t="shared" si="9"/>
        <v>0</v>
      </c>
      <c r="G105" s="58">
        <f t="shared" si="10"/>
        <v>0</v>
      </c>
      <c r="H105" s="58">
        <f t="shared" si="11"/>
        <v>0</v>
      </c>
    </row>
    <row r="106" spans="2:8" ht="14" customHeight="1" x14ac:dyDescent="0.2">
      <c r="B106" s="70">
        <v>98</v>
      </c>
      <c r="C106" s="52">
        <f t="shared" si="6"/>
        <v>48182</v>
      </c>
      <c r="D106" s="58">
        <f t="shared" si="7"/>
        <v>0</v>
      </c>
      <c r="E106" s="212">
        <f t="shared" si="8"/>
        <v>0</v>
      </c>
      <c r="F106" s="58">
        <f t="shared" si="9"/>
        <v>0</v>
      </c>
      <c r="G106" s="58">
        <f t="shared" si="10"/>
        <v>0</v>
      </c>
      <c r="H106" s="58">
        <f t="shared" si="11"/>
        <v>0</v>
      </c>
    </row>
    <row r="107" spans="2:8" ht="14" customHeight="1" x14ac:dyDescent="0.2">
      <c r="B107" s="70">
        <v>99</v>
      </c>
      <c r="C107" s="52">
        <f t="shared" si="6"/>
        <v>48213</v>
      </c>
      <c r="D107" s="58">
        <f t="shared" si="7"/>
        <v>0</v>
      </c>
      <c r="E107" s="212">
        <f t="shared" si="8"/>
        <v>0</v>
      </c>
      <c r="F107" s="58">
        <f t="shared" si="9"/>
        <v>0</v>
      </c>
      <c r="G107" s="58">
        <f t="shared" si="10"/>
        <v>0</v>
      </c>
      <c r="H107" s="58">
        <f t="shared" si="11"/>
        <v>0</v>
      </c>
    </row>
    <row r="108" spans="2:8" ht="14" customHeight="1" x14ac:dyDescent="0.2">
      <c r="B108" s="70">
        <v>100</v>
      </c>
      <c r="C108" s="52">
        <f t="shared" si="6"/>
        <v>48244</v>
      </c>
      <c r="D108" s="58">
        <f t="shared" si="7"/>
        <v>0</v>
      </c>
      <c r="E108" s="212">
        <f t="shared" si="8"/>
        <v>0</v>
      </c>
      <c r="F108" s="58">
        <f t="shared" si="9"/>
        <v>0</v>
      </c>
      <c r="G108" s="58">
        <f t="shared" si="10"/>
        <v>0</v>
      </c>
      <c r="H108" s="58">
        <f t="shared" si="11"/>
        <v>0</v>
      </c>
    </row>
    <row r="109" spans="2:8" ht="14" customHeight="1" x14ac:dyDescent="0.2">
      <c r="B109" s="70">
        <v>101</v>
      </c>
      <c r="C109" s="52">
        <f t="shared" si="6"/>
        <v>48273</v>
      </c>
      <c r="D109" s="58">
        <f t="shared" si="7"/>
        <v>0</v>
      </c>
      <c r="E109" s="212">
        <f t="shared" si="8"/>
        <v>0</v>
      </c>
      <c r="F109" s="58">
        <f t="shared" si="9"/>
        <v>0</v>
      </c>
      <c r="G109" s="58">
        <f t="shared" si="10"/>
        <v>0</v>
      </c>
      <c r="H109" s="58">
        <f t="shared" si="11"/>
        <v>0</v>
      </c>
    </row>
    <row r="110" spans="2:8" ht="14" customHeight="1" x14ac:dyDescent="0.2">
      <c r="B110" s="70">
        <v>102</v>
      </c>
      <c r="C110" s="52">
        <f t="shared" si="6"/>
        <v>48304</v>
      </c>
      <c r="D110" s="58">
        <f t="shared" si="7"/>
        <v>0</v>
      </c>
      <c r="E110" s="212">
        <f t="shared" si="8"/>
        <v>0</v>
      </c>
      <c r="F110" s="58">
        <f t="shared" si="9"/>
        <v>0</v>
      </c>
      <c r="G110" s="58">
        <f t="shared" si="10"/>
        <v>0</v>
      </c>
      <c r="H110" s="58">
        <f t="shared" si="11"/>
        <v>0</v>
      </c>
    </row>
    <row r="111" spans="2:8" ht="14" customHeight="1" x14ac:dyDescent="0.2">
      <c r="B111" s="70">
        <v>103</v>
      </c>
      <c r="C111" s="52">
        <f t="shared" si="6"/>
        <v>48334</v>
      </c>
      <c r="D111" s="58">
        <f t="shared" si="7"/>
        <v>0</v>
      </c>
      <c r="E111" s="212">
        <f t="shared" si="8"/>
        <v>0</v>
      </c>
      <c r="F111" s="58">
        <f t="shared" si="9"/>
        <v>0</v>
      </c>
      <c r="G111" s="58">
        <f t="shared" si="10"/>
        <v>0</v>
      </c>
      <c r="H111" s="58">
        <f t="shared" si="11"/>
        <v>0</v>
      </c>
    </row>
    <row r="112" spans="2:8" ht="14" customHeight="1" x14ac:dyDescent="0.2">
      <c r="B112" s="70">
        <v>104</v>
      </c>
      <c r="C112" s="52">
        <f t="shared" si="6"/>
        <v>48365</v>
      </c>
      <c r="D112" s="58">
        <f t="shared" si="7"/>
        <v>0</v>
      </c>
      <c r="E112" s="212">
        <f t="shared" si="8"/>
        <v>0</v>
      </c>
      <c r="F112" s="58">
        <f t="shared" si="9"/>
        <v>0</v>
      </c>
      <c r="G112" s="58">
        <f t="shared" si="10"/>
        <v>0</v>
      </c>
      <c r="H112" s="58">
        <f t="shared" si="11"/>
        <v>0</v>
      </c>
    </row>
    <row r="113" spans="2:8" ht="14" customHeight="1" x14ac:dyDescent="0.2">
      <c r="B113" s="70">
        <v>105</v>
      </c>
      <c r="C113" s="52">
        <f t="shared" si="6"/>
        <v>48395</v>
      </c>
      <c r="D113" s="58">
        <f t="shared" si="7"/>
        <v>0</v>
      </c>
      <c r="E113" s="212">
        <f t="shared" si="8"/>
        <v>0</v>
      </c>
      <c r="F113" s="58">
        <f t="shared" si="9"/>
        <v>0</v>
      </c>
      <c r="G113" s="58">
        <f t="shared" si="10"/>
        <v>0</v>
      </c>
      <c r="H113" s="58">
        <f t="shared" si="11"/>
        <v>0</v>
      </c>
    </row>
    <row r="114" spans="2:8" ht="14" customHeight="1" x14ac:dyDescent="0.2">
      <c r="B114" s="70">
        <v>106</v>
      </c>
      <c r="C114" s="52">
        <f t="shared" si="6"/>
        <v>48426</v>
      </c>
      <c r="D114" s="58">
        <f t="shared" si="7"/>
        <v>0</v>
      </c>
      <c r="E114" s="212">
        <f t="shared" si="8"/>
        <v>0</v>
      </c>
      <c r="F114" s="58">
        <f t="shared" si="9"/>
        <v>0</v>
      </c>
      <c r="G114" s="58">
        <f t="shared" si="10"/>
        <v>0</v>
      </c>
      <c r="H114" s="58">
        <f t="shared" si="11"/>
        <v>0</v>
      </c>
    </row>
    <row r="115" spans="2:8" ht="14" customHeight="1" x14ac:dyDescent="0.2">
      <c r="B115" s="70">
        <v>107</v>
      </c>
      <c r="C115" s="52">
        <f t="shared" si="6"/>
        <v>48457</v>
      </c>
      <c r="D115" s="58">
        <f t="shared" si="7"/>
        <v>0</v>
      </c>
      <c r="E115" s="212">
        <f t="shared" si="8"/>
        <v>0</v>
      </c>
      <c r="F115" s="58">
        <f t="shared" si="9"/>
        <v>0</v>
      </c>
      <c r="G115" s="58">
        <f t="shared" si="10"/>
        <v>0</v>
      </c>
      <c r="H115" s="58">
        <f t="shared" si="11"/>
        <v>0</v>
      </c>
    </row>
    <row r="116" spans="2:8" ht="14" customHeight="1" x14ac:dyDescent="0.2">
      <c r="B116" s="70">
        <v>108</v>
      </c>
      <c r="C116" s="52">
        <f t="shared" si="6"/>
        <v>48487</v>
      </c>
      <c r="D116" s="58">
        <f t="shared" si="7"/>
        <v>0</v>
      </c>
      <c r="E116" s="212">
        <f t="shared" si="8"/>
        <v>0</v>
      </c>
      <c r="F116" s="58">
        <f t="shared" si="9"/>
        <v>0</v>
      </c>
      <c r="G116" s="58">
        <f t="shared" si="10"/>
        <v>0</v>
      </c>
      <c r="H116" s="58">
        <f t="shared" si="11"/>
        <v>0</v>
      </c>
    </row>
    <row r="117" spans="2:8" ht="14" customHeight="1" x14ac:dyDescent="0.2">
      <c r="B117" s="70">
        <v>109</v>
      </c>
      <c r="C117" s="52">
        <f t="shared" si="6"/>
        <v>48518</v>
      </c>
      <c r="D117" s="58">
        <f t="shared" si="7"/>
        <v>0</v>
      </c>
      <c r="E117" s="212">
        <f t="shared" si="8"/>
        <v>0</v>
      </c>
      <c r="F117" s="58">
        <f t="shared" si="9"/>
        <v>0</v>
      </c>
      <c r="G117" s="58">
        <f t="shared" si="10"/>
        <v>0</v>
      </c>
      <c r="H117" s="58">
        <f t="shared" si="11"/>
        <v>0</v>
      </c>
    </row>
    <row r="118" spans="2:8" ht="14" customHeight="1" x14ac:dyDescent="0.2">
      <c r="B118" s="70">
        <v>110</v>
      </c>
      <c r="C118" s="52">
        <f t="shared" si="6"/>
        <v>48548</v>
      </c>
      <c r="D118" s="58">
        <f t="shared" si="7"/>
        <v>0</v>
      </c>
      <c r="E118" s="212">
        <f t="shared" si="8"/>
        <v>0</v>
      </c>
      <c r="F118" s="58">
        <f t="shared" si="9"/>
        <v>0</v>
      </c>
      <c r="G118" s="58">
        <f t="shared" si="10"/>
        <v>0</v>
      </c>
      <c r="H118" s="58">
        <f t="shared" si="11"/>
        <v>0</v>
      </c>
    </row>
    <row r="119" spans="2:8" ht="14" customHeight="1" x14ac:dyDescent="0.2">
      <c r="B119" s="70">
        <v>111</v>
      </c>
      <c r="C119" s="52">
        <f t="shared" si="6"/>
        <v>48579</v>
      </c>
      <c r="D119" s="58">
        <f t="shared" si="7"/>
        <v>0</v>
      </c>
      <c r="E119" s="212">
        <f t="shared" si="8"/>
        <v>0</v>
      </c>
      <c r="F119" s="58">
        <f t="shared" si="9"/>
        <v>0</v>
      </c>
      <c r="G119" s="58">
        <f t="shared" si="10"/>
        <v>0</v>
      </c>
      <c r="H119" s="58">
        <f t="shared" si="11"/>
        <v>0</v>
      </c>
    </row>
    <row r="120" spans="2:8" ht="14" customHeight="1" x14ac:dyDescent="0.2">
      <c r="B120" s="70">
        <v>112</v>
      </c>
      <c r="C120" s="52">
        <f t="shared" si="6"/>
        <v>48610</v>
      </c>
      <c r="D120" s="58">
        <f t="shared" si="7"/>
        <v>0</v>
      </c>
      <c r="E120" s="212">
        <f t="shared" si="8"/>
        <v>0</v>
      </c>
      <c r="F120" s="58">
        <f t="shared" si="9"/>
        <v>0</v>
      </c>
      <c r="G120" s="58">
        <f t="shared" si="10"/>
        <v>0</v>
      </c>
      <c r="H120" s="58">
        <f t="shared" si="11"/>
        <v>0</v>
      </c>
    </row>
    <row r="121" spans="2:8" ht="14" customHeight="1" x14ac:dyDescent="0.2">
      <c r="B121" s="70">
        <v>113</v>
      </c>
      <c r="C121" s="52">
        <f t="shared" si="6"/>
        <v>48638</v>
      </c>
      <c r="D121" s="58">
        <f t="shared" si="7"/>
        <v>0</v>
      </c>
      <c r="E121" s="212">
        <f t="shared" si="8"/>
        <v>0</v>
      </c>
      <c r="F121" s="58">
        <f t="shared" si="9"/>
        <v>0</v>
      </c>
      <c r="G121" s="58">
        <f t="shared" si="10"/>
        <v>0</v>
      </c>
      <c r="H121" s="58">
        <f t="shared" si="11"/>
        <v>0</v>
      </c>
    </row>
    <row r="122" spans="2:8" ht="14" customHeight="1" x14ac:dyDescent="0.2">
      <c r="B122" s="70">
        <v>114</v>
      </c>
      <c r="C122" s="52">
        <f t="shared" si="6"/>
        <v>48669</v>
      </c>
      <c r="D122" s="58">
        <f t="shared" si="7"/>
        <v>0</v>
      </c>
      <c r="E122" s="212">
        <f t="shared" si="8"/>
        <v>0</v>
      </c>
      <c r="F122" s="58">
        <f t="shared" si="9"/>
        <v>0</v>
      </c>
      <c r="G122" s="58">
        <f t="shared" si="10"/>
        <v>0</v>
      </c>
      <c r="H122" s="58">
        <f t="shared" si="11"/>
        <v>0</v>
      </c>
    </row>
    <row r="123" spans="2:8" ht="14" customHeight="1" x14ac:dyDescent="0.2">
      <c r="B123" s="70">
        <v>115</v>
      </c>
      <c r="C123" s="52">
        <f t="shared" si="6"/>
        <v>48699</v>
      </c>
      <c r="D123" s="58">
        <f t="shared" si="7"/>
        <v>0</v>
      </c>
      <c r="E123" s="212">
        <f t="shared" si="8"/>
        <v>0</v>
      </c>
      <c r="F123" s="58">
        <f t="shared" si="9"/>
        <v>0</v>
      </c>
      <c r="G123" s="58">
        <f t="shared" si="10"/>
        <v>0</v>
      </c>
      <c r="H123" s="58">
        <f t="shared" si="11"/>
        <v>0</v>
      </c>
    </row>
    <row r="124" spans="2:8" ht="14" customHeight="1" x14ac:dyDescent="0.2">
      <c r="B124" s="70">
        <v>116</v>
      </c>
      <c r="C124" s="52">
        <f t="shared" si="6"/>
        <v>48730</v>
      </c>
      <c r="D124" s="58">
        <f t="shared" si="7"/>
        <v>0</v>
      </c>
      <c r="E124" s="212">
        <f t="shared" si="8"/>
        <v>0</v>
      </c>
      <c r="F124" s="58">
        <f t="shared" si="9"/>
        <v>0</v>
      </c>
      <c r="G124" s="58">
        <f t="shared" si="10"/>
        <v>0</v>
      </c>
      <c r="H124" s="58">
        <f t="shared" si="11"/>
        <v>0</v>
      </c>
    </row>
    <row r="125" spans="2:8" ht="14" customHeight="1" x14ac:dyDescent="0.2">
      <c r="B125" s="70">
        <v>117</v>
      </c>
      <c r="C125" s="52">
        <f t="shared" si="6"/>
        <v>48760</v>
      </c>
      <c r="D125" s="58">
        <f t="shared" si="7"/>
        <v>0</v>
      </c>
      <c r="E125" s="212">
        <f t="shared" si="8"/>
        <v>0</v>
      </c>
      <c r="F125" s="58">
        <f t="shared" si="9"/>
        <v>0</v>
      </c>
      <c r="G125" s="58">
        <f t="shared" si="10"/>
        <v>0</v>
      </c>
      <c r="H125" s="58">
        <f t="shared" si="11"/>
        <v>0</v>
      </c>
    </row>
    <row r="126" spans="2:8" ht="14" customHeight="1" x14ac:dyDescent="0.2">
      <c r="B126" s="70">
        <v>118</v>
      </c>
      <c r="C126" s="52">
        <f t="shared" si="6"/>
        <v>48791</v>
      </c>
      <c r="D126" s="58">
        <f t="shared" si="7"/>
        <v>0</v>
      </c>
      <c r="E126" s="212">
        <f t="shared" si="8"/>
        <v>0</v>
      </c>
      <c r="F126" s="58">
        <f t="shared" si="9"/>
        <v>0</v>
      </c>
      <c r="G126" s="58">
        <f t="shared" si="10"/>
        <v>0</v>
      </c>
      <c r="H126" s="58">
        <f t="shared" si="11"/>
        <v>0</v>
      </c>
    </row>
    <row r="127" spans="2:8" ht="14" customHeight="1" x14ac:dyDescent="0.2">
      <c r="B127" s="70">
        <v>119</v>
      </c>
      <c r="C127" s="52">
        <f t="shared" si="6"/>
        <v>48822</v>
      </c>
      <c r="D127" s="58">
        <f t="shared" si="7"/>
        <v>0</v>
      </c>
      <c r="E127" s="212">
        <f t="shared" si="8"/>
        <v>0</v>
      </c>
      <c r="F127" s="58">
        <f t="shared" si="9"/>
        <v>0</v>
      </c>
      <c r="G127" s="58">
        <f t="shared" si="10"/>
        <v>0</v>
      </c>
      <c r="H127" s="58">
        <f t="shared" si="11"/>
        <v>0</v>
      </c>
    </row>
    <row r="128" spans="2:8" ht="14" customHeight="1" x14ac:dyDescent="0.2">
      <c r="B128" s="70">
        <v>120</v>
      </c>
      <c r="C128" s="52">
        <f t="shared" si="6"/>
        <v>48852</v>
      </c>
      <c r="D128" s="58">
        <f t="shared" si="7"/>
        <v>0</v>
      </c>
      <c r="E128" s="212">
        <f t="shared" si="8"/>
        <v>0</v>
      </c>
      <c r="F128" s="58">
        <f t="shared" si="9"/>
        <v>0</v>
      </c>
      <c r="G128" s="58">
        <f t="shared" si="10"/>
        <v>0</v>
      </c>
      <c r="H128" s="58">
        <f t="shared" si="11"/>
        <v>0</v>
      </c>
    </row>
    <row r="129" spans="2:8" ht="14" customHeight="1" x14ac:dyDescent="0.2">
      <c r="B129" s="71" t="e">
        <f>IF(Loan_Not_Paid*Values_Entered,Payment_Number,"")</f>
        <v>#NAME?</v>
      </c>
      <c r="C129" s="52">
        <f t="shared" si="6"/>
        <v>48883</v>
      </c>
      <c r="D129" s="58">
        <f t="shared" si="7"/>
        <v>0</v>
      </c>
      <c r="E129" s="212">
        <f t="shared" si="8"/>
        <v>0</v>
      </c>
      <c r="F129" s="58">
        <f t="shared" si="9"/>
        <v>0</v>
      </c>
      <c r="G129" s="58">
        <f t="shared" si="10"/>
        <v>0</v>
      </c>
      <c r="H129" s="58">
        <f t="shared" si="11"/>
        <v>0</v>
      </c>
    </row>
    <row r="130" spans="2:8" ht="14" customHeight="1" x14ac:dyDescent="0.2">
      <c r="B130" s="71" t="e">
        <f>IF(Loan_Not_Paid*Values_Entered,Payment_Number,"")</f>
        <v>#NAME?</v>
      </c>
      <c r="C130" s="52">
        <f t="shared" si="6"/>
        <v>48913</v>
      </c>
      <c r="D130" s="58">
        <f t="shared" si="7"/>
        <v>0</v>
      </c>
      <c r="E130" s="212">
        <f t="shared" si="8"/>
        <v>0</v>
      </c>
      <c r="F130" s="58">
        <f t="shared" si="9"/>
        <v>0</v>
      </c>
      <c r="G130" s="58">
        <f t="shared" si="10"/>
        <v>0</v>
      </c>
      <c r="H130" s="58">
        <f t="shared" si="11"/>
        <v>0</v>
      </c>
    </row>
    <row r="131" spans="2:8" ht="14" customHeight="1" x14ac:dyDescent="0.2">
      <c r="B131" s="71" t="e">
        <f>IF(Loan_Not_Paid*Values_Entered,Payment_Number,"")</f>
        <v>#NAME?</v>
      </c>
      <c r="C131" s="52">
        <f t="shared" si="6"/>
        <v>48944</v>
      </c>
      <c r="D131" s="58">
        <f t="shared" si="7"/>
        <v>0</v>
      </c>
      <c r="E131" s="212">
        <f t="shared" si="8"/>
        <v>0</v>
      </c>
      <c r="F131" s="58">
        <f t="shared" si="9"/>
        <v>0</v>
      </c>
      <c r="G131" s="58">
        <f t="shared" si="10"/>
        <v>0</v>
      </c>
      <c r="H131" s="58">
        <f t="shared" si="11"/>
        <v>0</v>
      </c>
    </row>
    <row r="132" spans="2:8" ht="14" customHeight="1" x14ac:dyDescent="0.2">
      <c r="B132" s="71" t="e">
        <f>IF(Loan_Not_Paid*Values_Entered,Payment_Number,"")</f>
        <v>#NAME?</v>
      </c>
      <c r="C132" s="52">
        <f t="shared" si="6"/>
        <v>48975</v>
      </c>
      <c r="D132" s="58">
        <f t="shared" si="7"/>
        <v>0</v>
      </c>
      <c r="E132" s="212">
        <f t="shared" si="8"/>
        <v>0</v>
      </c>
      <c r="F132" s="58">
        <f t="shared" si="9"/>
        <v>0</v>
      </c>
      <c r="G132" s="58">
        <f t="shared" si="10"/>
        <v>0</v>
      </c>
      <c r="H132" s="58">
        <f t="shared" si="11"/>
        <v>0</v>
      </c>
    </row>
    <row r="133" spans="2:8" ht="14" customHeight="1" x14ac:dyDescent="0.2">
      <c r="B133" s="71" t="e">
        <f>IF(Loan_Not_Paid*Values_Entered,Payment_Number,"")</f>
        <v>#NAME?</v>
      </c>
      <c r="C133" s="52">
        <f t="shared" si="6"/>
        <v>49003</v>
      </c>
      <c r="D133" s="58">
        <f t="shared" si="7"/>
        <v>0</v>
      </c>
      <c r="E133" s="212">
        <f t="shared" si="8"/>
        <v>0</v>
      </c>
      <c r="F133" s="58">
        <f t="shared" si="9"/>
        <v>0</v>
      </c>
      <c r="G133" s="58">
        <f t="shared" si="10"/>
        <v>0</v>
      </c>
      <c r="H133" s="58">
        <f t="shared" si="11"/>
        <v>0</v>
      </c>
    </row>
    <row r="134" spans="2:8" ht="14" customHeight="1" x14ac:dyDescent="0.2">
      <c r="B134" s="71" t="e">
        <f>IF(Loan_Not_Paid*Values_Entered,Payment_Number,"")</f>
        <v>#NAME?</v>
      </c>
      <c r="C134" s="52">
        <f t="shared" si="6"/>
        <v>49034</v>
      </c>
      <c r="D134" s="58">
        <f t="shared" si="7"/>
        <v>0</v>
      </c>
      <c r="E134" s="212">
        <f t="shared" si="8"/>
        <v>0</v>
      </c>
      <c r="F134" s="58">
        <f t="shared" si="9"/>
        <v>0</v>
      </c>
      <c r="G134" s="58">
        <f t="shared" si="10"/>
        <v>0</v>
      </c>
      <c r="H134" s="58">
        <f t="shared" si="11"/>
        <v>0</v>
      </c>
    </row>
    <row r="135" spans="2:8" ht="14" customHeight="1" x14ac:dyDescent="0.2">
      <c r="B135" s="71" t="e">
        <f>IF(Loan_Not_Paid*Values_Entered,Payment_Number,"")</f>
        <v>#NAME?</v>
      </c>
      <c r="C135" s="52">
        <f t="shared" si="6"/>
        <v>49064</v>
      </c>
      <c r="D135" s="58">
        <f t="shared" si="7"/>
        <v>0</v>
      </c>
      <c r="E135" s="212">
        <f t="shared" si="8"/>
        <v>0</v>
      </c>
      <c r="F135" s="58">
        <f t="shared" si="9"/>
        <v>0</v>
      </c>
      <c r="G135" s="58">
        <f t="shared" si="10"/>
        <v>0</v>
      </c>
      <c r="H135" s="58">
        <f t="shared" si="11"/>
        <v>0</v>
      </c>
    </row>
    <row r="136" spans="2:8" ht="14" customHeight="1" x14ac:dyDescent="0.2">
      <c r="B136" s="71" t="e">
        <f>IF(Loan_Not_Paid*Values_Entered,Payment_Number,"")</f>
        <v>#NAME?</v>
      </c>
      <c r="C136" s="52">
        <f t="shared" si="6"/>
        <v>49095</v>
      </c>
      <c r="D136" s="58">
        <f t="shared" si="7"/>
        <v>0</v>
      </c>
      <c r="E136" s="212">
        <f t="shared" si="8"/>
        <v>0</v>
      </c>
      <c r="F136" s="58">
        <f t="shared" si="9"/>
        <v>0</v>
      </c>
      <c r="G136" s="58">
        <f t="shared" si="10"/>
        <v>0</v>
      </c>
      <c r="H136" s="58">
        <f t="shared" si="11"/>
        <v>0</v>
      </c>
    </row>
    <row r="137" spans="2:8" ht="14" customHeight="1" x14ac:dyDescent="0.2">
      <c r="B137" s="71" t="e">
        <f>IF(Loan_Not_Paid*Values_Entered,Payment_Number,"")</f>
        <v>#NAME?</v>
      </c>
      <c r="C137" s="52">
        <f t="shared" si="6"/>
        <v>49125</v>
      </c>
      <c r="D137" s="58">
        <f t="shared" si="7"/>
        <v>0</v>
      </c>
      <c r="E137" s="212">
        <f t="shared" si="8"/>
        <v>0</v>
      </c>
      <c r="F137" s="58">
        <f t="shared" si="9"/>
        <v>0</v>
      </c>
      <c r="G137" s="58">
        <f t="shared" si="10"/>
        <v>0</v>
      </c>
      <c r="H137" s="58">
        <f t="shared" si="11"/>
        <v>0</v>
      </c>
    </row>
    <row r="138" spans="2:8" ht="14" customHeight="1" x14ac:dyDescent="0.2">
      <c r="B138" s="71" t="e">
        <f>IF(Loan_Not_Paid*Values_Entered,Payment_Number,"")</f>
        <v>#NAME?</v>
      </c>
      <c r="C138" s="52">
        <f t="shared" si="6"/>
        <v>49156</v>
      </c>
      <c r="D138" s="58">
        <f t="shared" si="7"/>
        <v>0</v>
      </c>
      <c r="E138" s="212">
        <f t="shared" si="8"/>
        <v>0</v>
      </c>
      <c r="F138" s="58">
        <f t="shared" si="9"/>
        <v>0</v>
      </c>
      <c r="G138" s="58">
        <f t="shared" si="10"/>
        <v>0</v>
      </c>
      <c r="H138" s="58">
        <f t="shared" si="11"/>
        <v>0</v>
      </c>
    </row>
    <row r="139" spans="2:8" ht="14" customHeight="1" x14ac:dyDescent="0.2">
      <c r="B139" s="71" t="e">
        <f>IF(Loan_Not_Paid*Values_Entered,Payment_Number,"")</f>
        <v>#NAME?</v>
      </c>
      <c r="C139" s="52">
        <f t="shared" ref="C139:C202" si="12">EOMONTH(C138+2,0)</f>
        <v>49187</v>
      </c>
      <c r="D139" s="58">
        <f t="shared" ref="D139:D202" si="13">H138</f>
        <v>0</v>
      </c>
      <c r="E139" s="212">
        <f t="shared" ref="E139:E202" si="14">IF(D139&gt;0,$G$3,0)</f>
        <v>0</v>
      </c>
      <c r="F139" s="58">
        <f t="shared" ref="F139:F202" si="15">-E139-G139</f>
        <v>0</v>
      </c>
      <c r="G139" s="58">
        <f t="shared" ref="G139:G202" si="16">IF(D139&gt;0,D139*($D$4/12),0)</f>
        <v>0</v>
      </c>
      <c r="H139" s="58">
        <f t="shared" ref="H139:H202" si="17">D139-F139</f>
        <v>0</v>
      </c>
    </row>
    <row r="140" spans="2:8" ht="14" customHeight="1" x14ac:dyDescent="0.2">
      <c r="B140" s="71" t="e">
        <f>IF(Loan_Not_Paid*Values_Entered,Payment_Number,"")</f>
        <v>#NAME?</v>
      </c>
      <c r="C140" s="52">
        <f t="shared" si="12"/>
        <v>49217</v>
      </c>
      <c r="D140" s="58">
        <f t="shared" si="13"/>
        <v>0</v>
      </c>
      <c r="E140" s="212">
        <f t="shared" si="14"/>
        <v>0</v>
      </c>
      <c r="F140" s="58">
        <f t="shared" si="15"/>
        <v>0</v>
      </c>
      <c r="G140" s="58">
        <f t="shared" si="16"/>
        <v>0</v>
      </c>
      <c r="H140" s="58">
        <f t="shared" si="17"/>
        <v>0</v>
      </c>
    </row>
    <row r="141" spans="2:8" ht="14" customHeight="1" x14ac:dyDescent="0.2">
      <c r="B141" s="71" t="e">
        <f>IF(Loan_Not_Paid*Values_Entered,Payment_Number,"")</f>
        <v>#NAME?</v>
      </c>
      <c r="C141" s="52">
        <f t="shared" si="12"/>
        <v>49248</v>
      </c>
      <c r="D141" s="58">
        <f t="shared" si="13"/>
        <v>0</v>
      </c>
      <c r="E141" s="212">
        <f t="shared" si="14"/>
        <v>0</v>
      </c>
      <c r="F141" s="58">
        <f t="shared" si="15"/>
        <v>0</v>
      </c>
      <c r="G141" s="58">
        <f t="shared" si="16"/>
        <v>0</v>
      </c>
      <c r="H141" s="58">
        <f t="shared" si="17"/>
        <v>0</v>
      </c>
    </row>
    <row r="142" spans="2:8" ht="14" customHeight="1" x14ac:dyDescent="0.2">
      <c r="B142" s="71" t="e">
        <f>IF(Loan_Not_Paid*Values_Entered,Payment_Number,"")</f>
        <v>#NAME?</v>
      </c>
      <c r="C142" s="52">
        <f t="shared" si="12"/>
        <v>49278</v>
      </c>
      <c r="D142" s="58">
        <f t="shared" si="13"/>
        <v>0</v>
      </c>
      <c r="E142" s="212">
        <f t="shared" si="14"/>
        <v>0</v>
      </c>
      <c r="F142" s="58">
        <f t="shared" si="15"/>
        <v>0</v>
      </c>
      <c r="G142" s="58">
        <f t="shared" si="16"/>
        <v>0</v>
      </c>
      <c r="H142" s="58">
        <f t="shared" si="17"/>
        <v>0</v>
      </c>
    </row>
    <row r="143" spans="2:8" ht="14" customHeight="1" x14ac:dyDescent="0.2">
      <c r="B143" s="71" t="e">
        <f>IF(Loan_Not_Paid*Values_Entered,Payment_Number,"")</f>
        <v>#NAME?</v>
      </c>
      <c r="C143" s="52">
        <f t="shared" si="12"/>
        <v>49309</v>
      </c>
      <c r="D143" s="58">
        <f t="shared" si="13"/>
        <v>0</v>
      </c>
      <c r="E143" s="212">
        <f t="shared" si="14"/>
        <v>0</v>
      </c>
      <c r="F143" s="58">
        <f t="shared" si="15"/>
        <v>0</v>
      </c>
      <c r="G143" s="58">
        <f t="shared" si="16"/>
        <v>0</v>
      </c>
      <c r="H143" s="58">
        <f t="shared" si="17"/>
        <v>0</v>
      </c>
    </row>
    <row r="144" spans="2:8" ht="14" customHeight="1" x14ac:dyDescent="0.2">
      <c r="B144" s="71" t="e">
        <f>IF(Loan_Not_Paid*Values_Entered,Payment_Number,"")</f>
        <v>#NAME?</v>
      </c>
      <c r="C144" s="52">
        <f t="shared" si="12"/>
        <v>49340</v>
      </c>
      <c r="D144" s="58">
        <f t="shared" si="13"/>
        <v>0</v>
      </c>
      <c r="E144" s="212">
        <f t="shared" si="14"/>
        <v>0</v>
      </c>
      <c r="F144" s="58">
        <f t="shared" si="15"/>
        <v>0</v>
      </c>
      <c r="G144" s="58">
        <f t="shared" si="16"/>
        <v>0</v>
      </c>
      <c r="H144" s="58">
        <f t="shared" si="17"/>
        <v>0</v>
      </c>
    </row>
    <row r="145" spans="2:8" ht="14" customHeight="1" x14ac:dyDescent="0.2">
      <c r="B145" s="71" t="e">
        <f>IF(Loan_Not_Paid*Values_Entered,Payment_Number,"")</f>
        <v>#NAME?</v>
      </c>
      <c r="C145" s="52">
        <f t="shared" si="12"/>
        <v>49368</v>
      </c>
      <c r="D145" s="58">
        <f t="shared" si="13"/>
        <v>0</v>
      </c>
      <c r="E145" s="212">
        <f t="shared" si="14"/>
        <v>0</v>
      </c>
      <c r="F145" s="58">
        <f t="shared" si="15"/>
        <v>0</v>
      </c>
      <c r="G145" s="58">
        <f t="shared" si="16"/>
        <v>0</v>
      </c>
      <c r="H145" s="58">
        <f t="shared" si="17"/>
        <v>0</v>
      </c>
    </row>
    <row r="146" spans="2:8" ht="14" customHeight="1" x14ac:dyDescent="0.2">
      <c r="B146" s="71" t="e">
        <f>IF(Loan_Not_Paid*Values_Entered,Payment_Number,"")</f>
        <v>#NAME?</v>
      </c>
      <c r="C146" s="52">
        <f t="shared" si="12"/>
        <v>49399</v>
      </c>
      <c r="D146" s="58">
        <f t="shared" si="13"/>
        <v>0</v>
      </c>
      <c r="E146" s="212">
        <f t="shared" si="14"/>
        <v>0</v>
      </c>
      <c r="F146" s="58">
        <f t="shared" si="15"/>
        <v>0</v>
      </c>
      <c r="G146" s="58">
        <f t="shared" si="16"/>
        <v>0</v>
      </c>
      <c r="H146" s="58">
        <f t="shared" si="17"/>
        <v>0</v>
      </c>
    </row>
    <row r="147" spans="2:8" ht="14" customHeight="1" x14ac:dyDescent="0.2">
      <c r="B147" s="71" t="e">
        <f>IF(Loan_Not_Paid*Values_Entered,Payment_Number,"")</f>
        <v>#NAME?</v>
      </c>
      <c r="C147" s="52">
        <f t="shared" si="12"/>
        <v>49429</v>
      </c>
      <c r="D147" s="58">
        <f t="shared" si="13"/>
        <v>0</v>
      </c>
      <c r="E147" s="212">
        <f t="shared" si="14"/>
        <v>0</v>
      </c>
      <c r="F147" s="58">
        <f t="shared" si="15"/>
        <v>0</v>
      </c>
      <c r="G147" s="58">
        <f t="shared" si="16"/>
        <v>0</v>
      </c>
      <c r="H147" s="58">
        <f t="shared" si="17"/>
        <v>0</v>
      </c>
    </row>
    <row r="148" spans="2:8" ht="14" customHeight="1" x14ac:dyDescent="0.2">
      <c r="B148" s="71" t="e">
        <f>IF(Loan_Not_Paid*Values_Entered,Payment_Number,"")</f>
        <v>#NAME?</v>
      </c>
      <c r="C148" s="52">
        <f t="shared" si="12"/>
        <v>49460</v>
      </c>
      <c r="D148" s="58">
        <f t="shared" si="13"/>
        <v>0</v>
      </c>
      <c r="E148" s="212">
        <f t="shared" si="14"/>
        <v>0</v>
      </c>
      <c r="F148" s="58">
        <f t="shared" si="15"/>
        <v>0</v>
      </c>
      <c r="G148" s="58">
        <f t="shared" si="16"/>
        <v>0</v>
      </c>
      <c r="H148" s="58">
        <f t="shared" si="17"/>
        <v>0</v>
      </c>
    </row>
    <row r="149" spans="2:8" ht="14" customHeight="1" x14ac:dyDescent="0.2">
      <c r="B149" s="71" t="e">
        <f>IF(Loan_Not_Paid*Values_Entered,Payment_Number,"")</f>
        <v>#NAME?</v>
      </c>
      <c r="C149" s="52">
        <f t="shared" si="12"/>
        <v>49490</v>
      </c>
      <c r="D149" s="58">
        <f t="shared" si="13"/>
        <v>0</v>
      </c>
      <c r="E149" s="212">
        <f t="shared" si="14"/>
        <v>0</v>
      </c>
      <c r="F149" s="58">
        <f t="shared" si="15"/>
        <v>0</v>
      </c>
      <c r="G149" s="58">
        <f t="shared" si="16"/>
        <v>0</v>
      </c>
      <c r="H149" s="58">
        <f t="shared" si="17"/>
        <v>0</v>
      </c>
    </row>
    <row r="150" spans="2:8" ht="14" customHeight="1" x14ac:dyDescent="0.2">
      <c r="B150" s="71" t="e">
        <f>IF(Loan_Not_Paid*Values_Entered,Payment_Number,"")</f>
        <v>#NAME?</v>
      </c>
      <c r="C150" s="52">
        <f t="shared" si="12"/>
        <v>49521</v>
      </c>
      <c r="D150" s="58">
        <f t="shared" si="13"/>
        <v>0</v>
      </c>
      <c r="E150" s="212">
        <f t="shared" si="14"/>
        <v>0</v>
      </c>
      <c r="F150" s="58">
        <f t="shared" si="15"/>
        <v>0</v>
      </c>
      <c r="G150" s="58">
        <f t="shared" si="16"/>
        <v>0</v>
      </c>
      <c r="H150" s="58">
        <f t="shared" si="17"/>
        <v>0</v>
      </c>
    </row>
    <row r="151" spans="2:8" ht="14" customHeight="1" x14ac:dyDescent="0.2">
      <c r="B151" s="71" t="e">
        <f>IF(Loan_Not_Paid*Values_Entered,Payment_Number,"")</f>
        <v>#NAME?</v>
      </c>
      <c r="C151" s="52">
        <f t="shared" si="12"/>
        <v>49552</v>
      </c>
      <c r="D151" s="58">
        <f t="shared" si="13"/>
        <v>0</v>
      </c>
      <c r="E151" s="212">
        <f t="shared" si="14"/>
        <v>0</v>
      </c>
      <c r="F151" s="58">
        <f t="shared" si="15"/>
        <v>0</v>
      </c>
      <c r="G151" s="58">
        <f t="shared" si="16"/>
        <v>0</v>
      </c>
      <c r="H151" s="58">
        <f t="shared" si="17"/>
        <v>0</v>
      </c>
    </row>
    <row r="152" spans="2:8" ht="14" customHeight="1" x14ac:dyDescent="0.2">
      <c r="B152" s="71" t="e">
        <f>IF(Loan_Not_Paid*Values_Entered,Payment_Number,"")</f>
        <v>#NAME?</v>
      </c>
      <c r="C152" s="52">
        <f t="shared" si="12"/>
        <v>49582</v>
      </c>
      <c r="D152" s="58">
        <f t="shared" si="13"/>
        <v>0</v>
      </c>
      <c r="E152" s="212">
        <f t="shared" si="14"/>
        <v>0</v>
      </c>
      <c r="F152" s="58">
        <f t="shared" si="15"/>
        <v>0</v>
      </c>
      <c r="G152" s="58">
        <f t="shared" si="16"/>
        <v>0</v>
      </c>
      <c r="H152" s="58">
        <f t="shared" si="17"/>
        <v>0</v>
      </c>
    </row>
    <row r="153" spans="2:8" ht="14" customHeight="1" x14ac:dyDescent="0.2">
      <c r="B153" s="71" t="e">
        <f>IF(Loan_Not_Paid*Values_Entered,Payment_Number,"")</f>
        <v>#NAME?</v>
      </c>
      <c r="C153" s="52">
        <f t="shared" si="12"/>
        <v>49613</v>
      </c>
      <c r="D153" s="58">
        <f t="shared" si="13"/>
        <v>0</v>
      </c>
      <c r="E153" s="212">
        <f t="shared" si="14"/>
        <v>0</v>
      </c>
      <c r="F153" s="58">
        <f t="shared" si="15"/>
        <v>0</v>
      </c>
      <c r="G153" s="58">
        <f t="shared" si="16"/>
        <v>0</v>
      </c>
      <c r="H153" s="58">
        <f t="shared" si="17"/>
        <v>0</v>
      </c>
    </row>
    <row r="154" spans="2:8" ht="14" customHeight="1" x14ac:dyDescent="0.2">
      <c r="B154" s="71" t="e">
        <f>IF(Loan_Not_Paid*Values_Entered,Payment_Number,"")</f>
        <v>#NAME?</v>
      </c>
      <c r="C154" s="52">
        <f t="shared" si="12"/>
        <v>49643</v>
      </c>
      <c r="D154" s="58">
        <f t="shared" si="13"/>
        <v>0</v>
      </c>
      <c r="E154" s="212">
        <f t="shared" si="14"/>
        <v>0</v>
      </c>
      <c r="F154" s="58">
        <f t="shared" si="15"/>
        <v>0</v>
      </c>
      <c r="G154" s="58">
        <f t="shared" si="16"/>
        <v>0</v>
      </c>
      <c r="H154" s="58">
        <f t="shared" si="17"/>
        <v>0</v>
      </c>
    </row>
    <row r="155" spans="2:8" ht="14" customHeight="1" x14ac:dyDescent="0.2">
      <c r="B155" s="71" t="e">
        <f>IF(Loan_Not_Paid*Values_Entered,Payment_Number,"")</f>
        <v>#NAME?</v>
      </c>
      <c r="C155" s="52">
        <f t="shared" si="12"/>
        <v>49674</v>
      </c>
      <c r="D155" s="58">
        <f t="shared" si="13"/>
        <v>0</v>
      </c>
      <c r="E155" s="212">
        <f t="shared" si="14"/>
        <v>0</v>
      </c>
      <c r="F155" s="58">
        <f t="shared" si="15"/>
        <v>0</v>
      </c>
      <c r="G155" s="58">
        <f t="shared" si="16"/>
        <v>0</v>
      </c>
      <c r="H155" s="58">
        <f t="shared" si="17"/>
        <v>0</v>
      </c>
    </row>
    <row r="156" spans="2:8" ht="14" customHeight="1" x14ac:dyDescent="0.2">
      <c r="B156" s="71" t="e">
        <f>IF(Loan_Not_Paid*Values_Entered,Payment_Number,"")</f>
        <v>#NAME?</v>
      </c>
      <c r="C156" s="52">
        <f t="shared" si="12"/>
        <v>49705</v>
      </c>
      <c r="D156" s="58">
        <f t="shared" si="13"/>
        <v>0</v>
      </c>
      <c r="E156" s="212">
        <f t="shared" si="14"/>
        <v>0</v>
      </c>
      <c r="F156" s="58">
        <f t="shared" si="15"/>
        <v>0</v>
      </c>
      <c r="G156" s="58">
        <f t="shared" si="16"/>
        <v>0</v>
      </c>
      <c r="H156" s="58">
        <f t="shared" si="17"/>
        <v>0</v>
      </c>
    </row>
    <row r="157" spans="2:8" ht="14" customHeight="1" x14ac:dyDescent="0.2">
      <c r="B157" s="71" t="e">
        <f>IF(Loan_Not_Paid*Values_Entered,Payment_Number,"")</f>
        <v>#NAME?</v>
      </c>
      <c r="C157" s="52">
        <f t="shared" si="12"/>
        <v>49734</v>
      </c>
      <c r="D157" s="58">
        <f t="shared" si="13"/>
        <v>0</v>
      </c>
      <c r="E157" s="212">
        <f t="shared" si="14"/>
        <v>0</v>
      </c>
      <c r="F157" s="58">
        <f t="shared" si="15"/>
        <v>0</v>
      </c>
      <c r="G157" s="58">
        <f t="shared" si="16"/>
        <v>0</v>
      </c>
      <c r="H157" s="58">
        <f t="shared" si="17"/>
        <v>0</v>
      </c>
    </row>
    <row r="158" spans="2:8" ht="14" customHeight="1" x14ac:dyDescent="0.2">
      <c r="B158" s="71" t="e">
        <f>IF(Loan_Not_Paid*Values_Entered,Payment_Number,"")</f>
        <v>#NAME?</v>
      </c>
      <c r="C158" s="52">
        <f t="shared" si="12"/>
        <v>49765</v>
      </c>
      <c r="D158" s="58">
        <f t="shared" si="13"/>
        <v>0</v>
      </c>
      <c r="E158" s="212">
        <f t="shared" si="14"/>
        <v>0</v>
      </c>
      <c r="F158" s="58">
        <f t="shared" si="15"/>
        <v>0</v>
      </c>
      <c r="G158" s="58">
        <f t="shared" si="16"/>
        <v>0</v>
      </c>
      <c r="H158" s="58">
        <f t="shared" si="17"/>
        <v>0</v>
      </c>
    </row>
    <row r="159" spans="2:8" ht="14" customHeight="1" x14ac:dyDescent="0.2">
      <c r="B159" s="71" t="e">
        <f>IF(Loan_Not_Paid*Values_Entered,Payment_Number,"")</f>
        <v>#NAME?</v>
      </c>
      <c r="C159" s="52">
        <f t="shared" si="12"/>
        <v>49795</v>
      </c>
      <c r="D159" s="58">
        <f t="shared" si="13"/>
        <v>0</v>
      </c>
      <c r="E159" s="212">
        <f t="shared" si="14"/>
        <v>0</v>
      </c>
      <c r="F159" s="58">
        <f t="shared" si="15"/>
        <v>0</v>
      </c>
      <c r="G159" s="58">
        <f t="shared" si="16"/>
        <v>0</v>
      </c>
      <c r="H159" s="58">
        <f t="shared" si="17"/>
        <v>0</v>
      </c>
    </row>
    <row r="160" spans="2:8" ht="14" customHeight="1" x14ac:dyDescent="0.2">
      <c r="B160" s="71" t="e">
        <f>IF(Loan_Not_Paid*Values_Entered,Payment_Number,"")</f>
        <v>#NAME?</v>
      </c>
      <c r="C160" s="52">
        <f t="shared" si="12"/>
        <v>49826</v>
      </c>
      <c r="D160" s="58">
        <f t="shared" si="13"/>
        <v>0</v>
      </c>
      <c r="E160" s="212">
        <f t="shared" si="14"/>
        <v>0</v>
      </c>
      <c r="F160" s="58">
        <f t="shared" si="15"/>
        <v>0</v>
      </c>
      <c r="G160" s="58">
        <f t="shared" si="16"/>
        <v>0</v>
      </c>
      <c r="H160" s="58">
        <f t="shared" si="17"/>
        <v>0</v>
      </c>
    </row>
    <row r="161" spans="2:8" ht="14" customHeight="1" x14ac:dyDescent="0.2">
      <c r="B161" s="71" t="e">
        <f>IF(Loan_Not_Paid*Values_Entered,Payment_Number,"")</f>
        <v>#NAME?</v>
      </c>
      <c r="C161" s="52">
        <f t="shared" si="12"/>
        <v>49856</v>
      </c>
      <c r="D161" s="58">
        <f t="shared" si="13"/>
        <v>0</v>
      </c>
      <c r="E161" s="212">
        <f t="shared" si="14"/>
        <v>0</v>
      </c>
      <c r="F161" s="58">
        <f t="shared" si="15"/>
        <v>0</v>
      </c>
      <c r="G161" s="58">
        <f t="shared" si="16"/>
        <v>0</v>
      </c>
      <c r="H161" s="58">
        <f t="shared" si="17"/>
        <v>0</v>
      </c>
    </row>
    <row r="162" spans="2:8" ht="14" customHeight="1" x14ac:dyDescent="0.2">
      <c r="B162" s="71" t="e">
        <f>IF(Loan_Not_Paid*Values_Entered,Payment_Number,"")</f>
        <v>#NAME?</v>
      </c>
      <c r="C162" s="52">
        <f t="shared" si="12"/>
        <v>49887</v>
      </c>
      <c r="D162" s="58">
        <f t="shared" si="13"/>
        <v>0</v>
      </c>
      <c r="E162" s="212">
        <f t="shared" si="14"/>
        <v>0</v>
      </c>
      <c r="F162" s="58">
        <f t="shared" si="15"/>
        <v>0</v>
      </c>
      <c r="G162" s="58">
        <f t="shared" si="16"/>
        <v>0</v>
      </c>
      <c r="H162" s="58">
        <f t="shared" si="17"/>
        <v>0</v>
      </c>
    </row>
    <row r="163" spans="2:8" ht="14" customHeight="1" x14ac:dyDescent="0.2">
      <c r="B163" s="71" t="e">
        <f>IF(Loan_Not_Paid*Values_Entered,Payment_Number,"")</f>
        <v>#NAME?</v>
      </c>
      <c r="C163" s="52">
        <f t="shared" si="12"/>
        <v>49918</v>
      </c>
      <c r="D163" s="58">
        <f t="shared" si="13"/>
        <v>0</v>
      </c>
      <c r="E163" s="212">
        <f t="shared" si="14"/>
        <v>0</v>
      </c>
      <c r="F163" s="58">
        <f t="shared" si="15"/>
        <v>0</v>
      </c>
      <c r="G163" s="58">
        <f t="shared" si="16"/>
        <v>0</v>
      </c>
      <c r="H163" s="58">
        <f t="shared" si="17"/>
        <v>0</v>
      </c>
    </row>
    <row r="164" spans="2:8" ht="14" customHeight="1" x14ac:dyDescent="0.2">
      <c r="B164" s="71" t="e">
        <f>IF(Loan_Not_Paid*Values_Entered,Payment_Number,"")</f>
        <v>#NAME?</v>
      </c>
      <c r="C164" s="52">
        <f t="shared" si="12"/>
        <v>49948</v>
      </c>
      <c r="D164" s="58">
        <f t="shared" si="13"/>
        <v>0</v>
      </c>
      <c r="E164" s="212">
        <f t="shared" si="14"/>
        <v>0</v>
      </c>
      <c r="F164" s="58">
        <f t="shared" si="15"/>
        <v>0</v>
      </c>
      <c r="G164" s="58">
        <f t="shared" si="16"/>
        <v>0</v>
      </c>
      <c r="H164" s="58">
        <f t="shared" si="17"/>
        <v>0</v>
      </c>
    </row>
    <row r="165" spans="2:8" ht="14" customHeight="1" x14ac:dyDescent="0.2">
      <c r="B165" s="71" t="e">
        <f>IF(Loan_Not_Paid*Values_Entered,Payment_Number,"")</f>
        <v>#NAME?</v>
      </c>
      <c r="C165" s="52">
        <f t="shared" si="12"/>
        <v>49979</v>
      </c>
      <c r="D165" s="58">
        <f t="shared" si="13"/>
        <v>0</v>
      </c>
      <c r="E165" s="212">
        <f t="shared" si="14"/>
        <v>0</v>
      </c>
      <c r="F165" s="58">
        <f t="shared" si="15"/>
        <v>0</v>
      </c>
      <c r="G165" s="58">
        <f t="shared" si="16"/>
        <v>0</v>
      </c>
      <c r="H165" s="58">
        <f t="shared" si="17"/>
        <v>0</v>
      </c>
    </row>
    <row r="166" spans="2:8" ht="14" customHeight="1" x14ac:dyDescent="0.2">
      <c r="B166" s="71" t="e">
        <f>IF(Loan_Not_Paid*Values_Entered,Payment_Number,"")</f>
        <v>#NAME?</v>
      </c>
      <c r="C166" s="52">
        <f t="shared" si="12"/>
        <v>50009</v>
      </c>
      <c r="D166" s="58">
        <f t="shared" si="13"/>
        <v>0</v>
      </c>
      <c r="E166" s="212">
        <f t="shared" si="14"/>
        <v>0</v>
      </c>
      <c r="F166" s="58">
        <f t="shared" si="15"/>
        <v>0</v>
      </c>
      <c r="G166" s="58">
        <f t="shared" si="16"/>
        <v>0</v>
      </c>
      <c r="H166" s="58">
        <f t="shared" si="17"/>
        <v>0</v>
      </c>
    </row>
    <row r="167" spans="2:8" ht="14" customHeight="1" x14ac:dyDescent="0.2">
      <c r="B167" s="71" t="e">
        <f>IF(Loan_Not_Paid*Values_Entered,Payment_Number,"")</f>
        <v>#NAME?</v>
      </c>
      <c r="C167" s="52">
        <f t="shared" si="12"/>
        <v>50040</v>
      </c>
      <c r="D167" s="58">
        <f t="shared" si="13"/>
        <v>0</v>
      </c>
      <c r="E167" s="212">
        <f t="shared" si="14"/>
        <v>0</v>
      </c>
      <c r="F167" s="58">
        <f t="shared" si="15"/>
        <v>0</v>
      </c>
      <c r="G167" s="58">
        <f t="shared" si="16"/>
        <v>0</v>
      </c>
      <c r="H167" s="58">
        <f t="shared" si="17"/>
        <v>0</v>
      </c>
    </row>
    <row r="168" spans="2:8" ht="14" customHeight="1" x14ac:dyDescent="0.2">
      <c r="B168" s="71" t="e">
        <f>IF(Loan_Not_Paid*Values_Entered,Payment_Number,"")</f>
        <v>#NAME?</v>
      </c>
      <c r="C168" s="52">
        <f t="shared" si="12"/>
        <v>50071</v>
      </c>
      <c r="D168" s="58">
        <f t="shared" si="13"/>
        <v>0</v>
      </c>
      <c r="E168" s="212">
        <f t="shared" si="14"/>
        <v>0</v>
      </c>
      <c r="F168" s="58">
        <f t="shared" si="15"/>
        <v>0</v>
      </c>
      <c r="G168" s="58">
        <f t="shared" si="16"/>
        <v>0</v>
      </c>
      <c r="H168" s="58">
        <f t="shared" si="17"/>
        <v>0</v>
      </c>
    </row>
    <row r="169" spans="2:8" ht="14" customHeight="1" x14ac:dyDescent="0.2">
      <c r="B169" s="71" t="e">
        <f>IF(Loan_Not_Paid*Values_Entered,Payment_Number,"")</f>
        <v>#NAME?</v>
      </c>
      <c r="C169" s="52">
        <f t="shared" si="12"/>
        <v>50099</v>
      </c>
      <c r="D169" s="58">
        <f t="shared" si="13"/>
        <v>0</v>
      </c>
      <c r="E169" s="212">
        <f t="shared" si="14"/>
        <v>0</v>
      </c>
      <c r="F169" s="58">
        <f t="shared" si="15"/>
        <v>0</v>
      </c>
      <c r="G169" s="58">
        <f t="shared" si="16"/>
        <v>0</v>
      </c>
      <c r="H169" s="58">
        <f t="shared" si="17"/>
        <v>0</v>
      </c>
    </row>
    <row r="170" spans="2:8" ht="14" customHeight="1" x14ac:dyDescent="0.2">
      <c r="B170" s="71" t="e">
        <f>IF(Loan_Not_Paid*Values_Entered,Payment_Number,"")</f>
        <v>#NAME?</v>
      </c>
      <c r="C170" s="52">
        <f t="shared" si="12"/>
        <v>50130</v>
      </c>
      <c r="D170" s="58">
        <f t="shared" si="13"/>
        <v>0</v>
      </c>
      <c r="E170" s="212">
        <f t="shared" si="14"/>
        <v>0</v>
      </c>
      <c r="F170" s="58">
        <f t="shared" si="15"/>
        <v>0</v>
      </c>
      <c r="G170" s="58">
        <f t="shared" si="16"/>
        <v>0</v>
      </c>
      <c r="H170" s="58">
        <f t="shared" si="17"/>
        <v>0</v>
      </c>
    </row>
    <row r="171" spans="2:8" ht="14" customHeight="1" x14ac:dyDescent="0.2">
      <c r="B171" s="71" t="e">
        <f>IF(Loan_Not_Paid*Values_Entered,Payment_Number,"")</f>
        <v>#NAME?</v>
      </c>
      <c r="C171" s="52">
        <f t="shared" si="12"/>
        <v>50160</v>
      </c>
      <c r="D171" s="58">
        <f t="shared" si="13"/>
        <v>0</v>
      </c>
      <c r="E171" s="212">
        <f t="shared" si="14"/>
        <v>0</v>
      </c>
      <c r="F171" s="58">
        <f t="shared" si="15"/>
        <v>0</v>
      </c>
      <c r="G171" s="58">
        <f t="shared" si="16"/>
        <v>0</v>
      </c>
      <c r="H171" s="58">
        <f t="shared" si="17"/>
        <v>0</v>
      </c>
    </row>
    <row r="172" spans="2:8" ht="14" customHeight="1" x14ac:dyDescent="0.2">
      <c r="B172" s="71" t="e">
        <f>IF(Loan_Not_Paid*Values_Entered,Payment_Number,"")</f>
        <v>#NAME?</v>
      </c>
      <c r="C172" s="52">
        <f t="shared" si="12"/>
        <v>50191</v>
      </c>
      <c r="D172" s="58">
        <f t="shared" si="13"/>
        <v>0</v>
      </c>
      <c r="E172" s="212">
        <f t="shared" si="14"/>
        <v>0</v>
      </c>
      <c r="F172" s="58">
        <f t="shared" si="15"/>
        <v>0</v>
      </c>
      <c r="G172" s="58">
        <f t="shared" si="16"/>
        <v>0</v>
      </c>
      <c r="H172" s="58">
        <f t="shared" si="17"/>
        <v>0</v>
      </c>
    </row>
    <row r="173" spans="2:8" ht="14" customHeight="1" x14ac:dyDescent="0.2">
      <c r="B173" s="71" t="e">
        <f>IF(Loan_Not_Paid*Values_Entered,Payment_Number,"")</f>
        <v>#NAME?</v>
      </c>
      <c r="C173" s="52">
        <f t="shared" si="12"/>
        <v>50221</v>
      </c>
      <c r="D173" s="58">
        <f t="shared" si="13"/>
        <v>0</v>
      </c>
      <c r="E173" s="212">
        <f t="shared" si="14"/>
        <v>0</v>
      </c>
      <c r="F173" s="58">
        <f t="shared" si="15"/>
        <v>0</v>
      </c>
      <c r="G173" s="58">
        <f t="shared" si="16"/>
        <v>0</v>
      </c>
      <c r="H173" s="58">
        <f t="shared" si="17"/>
        <v>0</v>
      </c>
    </row>
    <row r="174" spans="2:8" ht="14" customHeight="1" x14ac:dyDescent="0.2">
      <c r="B174" s="71" t="e">
        <f>IF(Loan_Not_Paid*Values_Entered,Payment_Number,"")</f>
        <v>#NAME?</v>
      </c>
      <c r="C174" s="52">
        <f t="shared" si="12"/>
        <v>50252</v>
      </c>
      <c r="D174" s="58">
        <f t="shared" si="13"/>
        <v>0</v>
      </c>
      <c r="E174" s="212">
        <f t="shared" si="14"/>
        <v>0</v>
      </c>
      <c r="F174" s="58">
        <f t="shared" si="15"/>
        <v>0</v>
      </c>
      <c r="G174" s="58">
        <f t="shared" si="16"/>
        <v>0</v>
      </c>
      <c r="H174" s="58">
        <f t="shared" si="17"/>
        <v>0</v>
      </c>
    </row>
    <row r="175" spans="2:8" ht="14" customHeight="1" x14ac:dyDescent="0.2">
      <c r="B175" s="71" t="e">
        <f>IF(Loan_Not_Paid*Values_Entered,Payment_Number,"")</f>
        <v>#NAME?</v>
      </c>
      <c r="C175" s="52">
        <f t="shared" si="12"/>
        <v>50283</v>
      </c>
      <c r="D175" s="58">
        <f t="shared" si="13"/>
        <v>0</v>
      </c>
      <c r="E175" s="212">
        <f t="shared" si="14"/>
        <v>0</v>
      </c>
      <c r="F175" s="58">
        <f t="shared" si="15"/>
        <v>0</v>
      </c>
      <c r="G175" s="58">
        <f t="shared" si="16"/>
        <v>0</v>
      </c>
      <c r="H175" s="58">
        <f t="shared" si="17"/>
        <v>0</v>
      </c>
    </row>
    <row r="176" spans="2:8" ht="14" customHeight="1" x14ac:dyDescent="0.2">
      <c r="B176" s="71" t="e">
        <f>IF(Loan_Not_Paid*Values_Entered,Payment_Number,"")</f>
        <v>#NAME?</v>
      </c>
      <c r="C176" s="52">
        <f t="shared" si="12"/>
        <v>50313</v>
      </c>
      <c r="D176" s="58">
        <f t="shared" si="13"/>
        <v>0</v>
      </c>
      <c r="E176" s="212">
        <f t="shared" si="14"/>
        <v>0</v>
      </c>
      <c r="F176" s="58">
        <f t="shared" si="15"/>
        <v>0</v>
      </c>
      <c r="G176" s="58">
        <f t="shared" si="16"/>
        <v>0</v>
      </c>
      <c r="H176" s="58">
        <f t="shared" si="17"/>
        <v>0</v>
      </c>
    </row>
    <row r="177" spans="2:8" ht="14" customHeight="1" x14ac:dyDescent="0.2">
      <c r="B177" s="71" t="e">
        <f>IF(Loan_Not_Paid*Values_Entered,Payment_Number,"")</f>
        <v>#NAME?</v>
      </c>
      <c r="C177" s="52">
        <f t="shared" si="12"/>
        <v>50344</v>
      </c>
      <c r="D177" s="58">
        <f t="shared" si="13"/>
        <v>0</v>
      </c>
      <c r="E177" s="212">
        <f t="shared" si="14"/>
        <v>0</v>
      </c>
      <c r="F177" s="58">
        <f t="shared" si="15"/>
        <v>0</v>
      </c>
      <c r="G177" s="58">
        <f t="shared" si="16"/>
        <v>0</v>
      </c>
      <c r="H177" s="58">
        <f t="shared" si="17"/>
        <v>0</v>
      </c>
    </row>
    <row r="178" spans="2:8" ht="14" customHeight="1" x14ac:dyDescent="0.2">
      <c r="B178" s="71" t="e">
        <f>IF(Loan_Not_Paid*Values_Entered,Payment_Number,"")</f>
        <v>#NAME?</v>
      </c>
      <c r="C178" s="52">
        <f t="shared" si="12"/>
        <v>50374</v>
      </c>
      <c r="D178" s="58">
        <f t="shared" si="13"/>
        <v>0</v>
      </c>
      <c r="E178" s="212">
        <f t="shared" si="14"/>
        <v>0</v>
      </c>
      <c r="F178" s="58">
        <f t="shared" si="15"/>
        <v>0</v>
      </c>
      <c r="G178" s="58">
        <f t="shared" si="16"/>
        <v>0</v>
      </c>
      <c r="H178" s="58">
        <f t="shared" si="17"/>
        <v>0</v>
      </c>
    </row>
    <row r="179" spans="2:8" ht="14" customHeight="1" x14ac:dyDescent="0.2">
      <c r="B179" s="71" t="e">
        <f>IF(Loan_Not_Paid*Values_Entered,Payment_Number,"")</f>
        <v>#NAME?</v>
      </c>
      <c r="C179" s="52">
        <f t="shared" si="12"/>
        <v>50405</v>
      </c>
      <c r="D179" s="58">
        <f t="shared" si="13"/>
        <v>0</v>
      </c>
      <c r="E179" s="212">
        <f t="shared" si="14"/>
        <v>0</v>
      </c>
      <c r="F179" s="58">
        <f t="shared" si="15"/>
        <v>0</v>
      </c>
      <c r="G179" s="58">
        <f t="shared" si="16"/>
        <v>0</v>
      </c>
      <c r="H179" s="58">
        <f t="shared" si="17"/>
        <v>0</v>
      </c>
    </row>
    <row r="180" spans="2:8" ht="14" customHeight="1" x14ac:dyDescent="0.2">
      <c r="B180" s="71" t="e">
        <f>IF(Loan_Not_Paid*Values_Entered,Payment_Number,"")</f>
        <v>#NAME?</v>
      </c>
      <c r="C180" s="52">
        <f t="shared" si="12"/>
        <v>50436</v>
      </c>
      <c r="D180" s="58">
        <f t="shared" si="13"/>
        <v>0</v>
      </c>
      <c r="E180" s="212">
        <f t="shared" si="14"/>
        <v>0</v>
      </c>
      <c r="F180" s="58">
        <f t="shared" si="15"/>
        <v>0</v>
      </c>
      <c r="G180" s="58">
        <f t="shared" si="16"/>
        <v>0</v>
      </c>
      <c r="H180" s="58">
        <f t="shared" si="17"/>
        <v>0</v>
      </c>
    </row>
    <row r="181" spans="2:8" ht="14" customHeight="1" x14ac:dyDescent="0.2">
      <c r="B181" s="71" t="e">
        <f>IF(Loan_Not_Paid*Values_Entered,Payment_Number,"")</f>
        <v>#NAME?</v>
      </c>
      <c r="C181" s="52">
        <f t="shared" si="12"/>
        <v>50464</v>
      </c>
      <c r="D181" s="58">
        <f t="shared" si="13"/>
        <v>0</v>
      </c>
      <c r="E181" s="212">
        <f t="shared" si="14"/>
        <v>0</v>
      </c>
      <c r="F181" s="58">
        <f t="shared" si="15"/>
        <v>0</v>
      </c>
      <c r="G181" s="58">
        <f t="shared" si="16"/>
        <v>0</v>
      </c>
      <c r="H181" s="58">
        <f t="shared" si="17"/>
        <v>0</v>
      </c>
    </row>
    <row r="182" spans="2:8" ht="14" customHeight="1" x14ac:dyDescent="0.2">
      <c r="B182" s="71" t="e">
        <f>IF(Loan_Not_Paid*Values_Entered,Payment_Number,"")</f>
        <v>#NAME?</v>
      </c>
      <c r="C182" s="52">
        <f t="shared" si="12"/>
        <v>50495</v>
      </c>
      <c r="D182" s="58">
        <f t="shared" si="13"/>
        <v>0</v>
      </c>
      <c r="E182" s="212">
        <f t="shared" si="14"/>
        <v>0</v>
      </c>
      <c r="F182" s="58">
        <f t="shared" si="15"/>
        <v>0</v>
      </c>
      <c r="G182" s="58">
        <f t="shared" si="16"/>
        <v>0</v>
      </c>
      <c r="H182" s="58">
        <f t="shared" si="17"/>
        <v>0</v>
      </c>
    </row>
    <row r="183" spans="2:8" ht="14" customHeight="1" x14ac:dyDescent="0.2">
      <c r="B183" s="71" t="e">
        <f>IF(Loan_Not_Paid*Values_Entered,Payment_Number,"")</f>
        <v>#NAME?</v>
      </c>
      <c r="C183" s="52">
        <f t="shared" si="12"/>
        <v>50525</v>
      </c>
      <c r="D183" s="58">
        <f t="shared" si="13"/>
        <v>0</v>
      </c>
      <c r="E183" s="212">
        <f t="shared" si="14"/>
        <v>0</v>
      </c>
      <c r="F183" s="58">
        <f t="shared" si="15"/>
        <v>0</v>
      </c>
      <c r="G183" s="58">
        <f t="shared" si="16"/>
        <v>0</v>
      </c>
      <c r="H183" s="58">
        <f t="shared" si="17"/>
        <v>0</v>
      </c>
    </row>
    <row r="184" spans="2:8" ht="14" customHeight="1" x14ac:dyDescent="0.2">
      <c r="B184" s="71" t="e">
        <f>IF(Loan_Not_Paid*Values_Entered,Payment_Number,"")</f>
        <v>#NAME?</v>
      </c>
      <c r="C184" s="52">
        <f t="shared" si="12"/>
        <v>50556</v>
      </c>
      <c r="D184" s="58">
        <f t="shared" si="13"/>
        <v>0</v>
      </c>
      <c r="E184" s="212">
        <f t="shared" si="14"/>
        <v>0</v>
      </c>
      <c r="F184" s="58">
        <f t="shared" si="15"/>
        <v>0</v>
      </c>
      <c r="G184" s="58">
        <f t="shared" si="16"/>
        <v>0</v>
      </c>
      <c r="H184" s="58">
        <f t="shared" si="17"/>
        <v>0</v>
      </c>
    </row>
    <row r="185" spans="2:8" ht="14" customHeight="1" x14ac:dyDescent="0.2">
      <c r="B185" s="71" t="e">
        <f>IF(Loan_Not_Paid*Values_Entered,Payment_Number,"")</f>
        <v>#NAME?</v>
      </c>
      <c r="C185" s="52">
        <f t="shared" si="12"/>
        <v>50586</v>
      </c>
      <c r="D185" s="58">
        <f t="shared" si="13"/>
        <v>0</v>
      </c>
      <c r="E185" s="212">
        <f t="shared" si="14"/>
        <v>0</v>
      </c>
      <c r="F185" s="58">
        <f t="shared" si="15"/>
        <v>0</v>
      </c>
      <c r="G185" s="58">
        <f t="shared" si="16"/>
        <v>0</v>
      </c>
      <c r="H185" s="58">
        <f t="shared" si="17"/>
        <v>0</v>
      </c>
    </row>
    <row r="186" spans="2:8" ht="14" customHeight="1" x14ac:dyDescent="0.2">
      <c r="B186" s="71" t="e">
        <f>IF(Loan_Not_Paid*Values_Entered,Payment_Number,"")</f>
        <v>#NAME?</v>
      </c>
      <c r="C186" s="52">
        <f t="shared" si="12"/>
        <v>50617</v>
      </c>
      <c r="D186" s="58">
        <f t="shared" si="13"/>
        <v>0</v>
      </c>
      <c r="E186" s="212">
        <f t="shared" si="14"/>
        <v>0</v>
      </c>
      <c r="F186" s="58">
        <f t="shared" si="15"/>
        <v>0</v>
      </c>
      <c r="G186" s="58">
        <f t="shared" si="16"/>
        <v>0</v>
      </c>
      <c r="H186" s="58">
        <f t="shared" si="17"/>
        <v>0</v>
      </c>
    </row>
    <row r="187" spans="2:8" ht="14" customHeight="1" x14ac:dyDescent="0.2">
      <c r="B187" s="71" t="e">
        <f>IF(Loan_Not_Paid*Values_Entered,Payment_Number,"")</f>
        <v>#NAME?</v>
      </c>
      <c r="C187" s="52">
        <f t="shared" si="12"/>
        <v>50648</v>
      </c>
      <c r="D187" s="58">
        <f t="shared" si="13"/>
        <v>0</v>
      </c>
      <c r="E187" s="212">
        <f t="shared" si="14"/>
        <v>0</v>
      </c>
      <c r="F187" s="58">
        <f t="shared" si="15"/>
        <v>0</v>
      </c>
      <c r="G187" s="58">
        <f t="shared" si="16"/>
        <v>0</v>
      </c>
      <c r="H187" s="58">
        <f t="shared" si="17"/>
        <v>0</v>
      </c>
    </row>
    <row r="188" spans="2:8" ht="14" customHeight="1" x14ac:dyDescent="0.2">
      <c r="B188" s="71" t="e">
        <f>IF(Loan_Not_Paid*Values_Entered,Payment_Number,"")</f>
        <v>#NAME?</v>
      </c>
      <c r="C188" s="52">
        <f t="shared" si="12"/>
        <v>50678</v>
      </c>
      <c r="D188" s="58">
        <f t="shared" si="13"/>
        <v>0</v>
      </c>
      <c r="E188" s="212">
        <f t="shared" si="14"/>
        <v>0</v>
      </c>
      <c r="F188" s="58">
        <f t="shared" si="15"/>
        <v>0</v>
      </c>
      <c r="G188" s="58">
        <f t="shared" si="16"/>
        <v>0</v>
      </c>
      <c r="H188" s="58">
        <f t="shared" si="17"/>
        <v>0</v>
      </c>
    </row>
    <row r="189" spans="2:8" ht="14" customHeight="1" x14ac:dyDescent="0.2">
      <c r="B189" s="71" t="e">
        <f>IF(Loan_Not_Paid*Values_Entered,Payment_Number,"")</f>
        <v>#NAME?</v>
      </c>
      <c r="C189" s="52">
        <f t="shared" si="12"/>
        <v>50709</v>
      </c>
      <c r="D189" s="58">
        <f t="shared" si="13"/>
        <v>0</v>
      </c>
      <c r="E189" s="212">
        <f t="shared" si="14"/>
        <v>0</v>
      </c>
      <c r="F189" s="58">
        <f t="shared" si="15"/>
        <v>0</v>
      </c>
      <c r="G189" s="58">
        <f t="shared" si="16"/>
        <v>0</v>
      </c>
      <c r="H189" s="58">
        <f t="shared" si="17"/>
        <v>0</v>
      </c>
    </row>
    <row r="190" spans="2:8" ht="14" customHeight="1" x14ac:dyDescent="0.2">
      <c r="B190" s="71" t="e">
        <f>IF(Loan_Not_Paid*Values_Entered,Payment_Number,"")</f>
        <v>#NAME?</v>
      </c>
      <c r="C190" s="52">
        <f t="shared" si="12"/>
        <v>50739</v>
      </c>
      <c r="D190" s="58">
        <f t="shared" si="13"/>
        <v>0</v>
      </c>
      <c r="E190" s="212">
        <f t="shared" si="14"/>
        <v>0</v>
      </c>
      <c r="F190" s="58">
        <f t="shared" si="15"/>
        <v>0</v>
      </c>
      <c r="G190" s="58">
        <f t="shared" si="16"/>
        <v>0</v>
      </c>
      <c r="H190" s="58">
        <f t="shared" si="17"/>
        <v>0</v>
      </c>
    </row>
    <row r="191" spans="2:8" ht="14" customHeight="1" x14ac:dyDescent="0.2">
      <c r="B191" s="71" t="e">
        <f>IF(Loan_Not_Paid*Values_Entered,Payment_Number,"")</f>
        <v>#NAME?</v>
      </c>
      <c r="C191" s="52">
        <f t="shared" si="12"/>
        <v>50770</v>
      </c>
      <c r="D191" s="58">
        <f t="shared" si="13"/>
        <v>0</v>
      </c>
      <c r="E191" s="212">
        <f t="shared" si="14"/>
        <v>0</v>
      </c>
      <c r="F191" s="58">
        <f t="shared" si="15"/>
        <v>0</v>
      </c>
      <c r="G191" s="58">
        <f t="shared" si="16"/>
        <v>0</v>
      </c>
      <c r="H191" s="58">
        <f t="shared" si="17"/>
        <v>0</v>
      </c>
    </row>
    <row r="192" spans="2:8" ht="14" customHeight="1" x14ac:dyDescent="0.2">
      <c r="B192" s="71" t="e">
        <f>IF(Loan_Not_Paid*Values_Entered,Payment_Number,"")</f>
        <v>#NAME?</v>
      </c>
      <c r="C192" s="52">
        <f t="shared" si="12"/>
        <v>50801</v>
      </c>
      <c r="D192" s="58">
        <f t="shared" si="13"/>
        <v>0</v>
      </c>
      <c r="E192" s="212">
        <f t="shared" si="14"/>
        <v>0</v>
      </c>
      <c r="F192" s="58">
        <f t="shared" si="15"/>
        <v>0</v>
      </c>
      <c r="G192" s="58">
        <f t="shared" si="16"/>
        <v>0</v>
      </c>
      <c r="H192" s="58">
        <f t="shared" si="17"/>
        <v>0</v>
      </c>
    </row>
    <row r="193" spans="2:8" ht="14" customHeight="1" x14ac:dyDescent="0.2">
      <c r="B193" s="71" t="e">
        <f>IF(Loan_Not_Paid*Values_Entered,Payment_Number,"")</f>
        <v>#NAME?</v>
      </c>
      <c r="C193" s="52">
        <f t="shared" si="12"/>
        <v>50829</v>
      </c>
      <c r="D193" s="58">
        <f t="shared" si="13"/>
        <v>0</v>
      </c>
      <c r="E193" s="212">
        <f t="shared" si="14"/>
        <v>0</v>
      </c>
      <c r="F193" s="58">
        <f t="shared" si="15"/>
        <v>0</v>
      </c>
      <c r="G193" s="58">
        <f t="shared" si="16"/>
        <v>0</v>
      </c>
      <c r="H193" s="58">
        <f t="shared" si="17"/>
        <v>0</v>
      </c>
    </row>
    <row r="194" spans="2:8" ht="14" customHeight="1" x14ac:dyDescent="0.2">
      <c r="B194" s="71" t="e">
        <f>IF(Loan_Not_Paid*Values_Entered,Payment_Number,"")</f>
        <v>#NAME?</v>
      </c>
      <c r="C194" s="52">
        <f t="shared" si="12"/>
        <v>50860</v>
      </c>
      <c r="D194" s="58">
        <f t="shared" si="13"/>
        <v>0</v>
      </c>
      <c r="E194" s="212">
        <f t="shared" si="14"/>
        <v>0</v>
      </c>
      <c r="F194" s="58">
        <f t="shared" si="15"/>
        <v>0</v>
      </c>
      <c r="G194" s="58">
        <f t="shared" si="16"/>
        <v>0</v>
      </c>
      <c r="H194" s="58">
        <f t="shared" si="17"/>
        <v>0</v>
      </c>
    </row>
    <row r="195" spans="2:8" ht="14" customHeight="1" x14ac:dyDescent="0.2">
      <c r="B195" s="71" t="e">
        <f>IF(Loan_Not_Paid*Values_Entered,Payment_Number,"")</f>
        <v>#NAME?</v>
      </c>
      <c r="C195" s="52">
        <f t="shared" si="12"/>
        <v>50890</v>
      </c>
      <c r="D195" s="58">
        <f t="shared" si="13"/>
        <v>0</v>
      </c>
      <c r="E195" s="212">
        <f t="shared" si="14"/>
        <v>0</v>
      </c>
      <c r="F195" s="58">
        <f t="shared" si="15"/>
        <v>0</v>
      </c>
      <c r="G195" s="58">
        <f t="shared" si="16"/>
        <v>0</v>
      </c>
      <c r="H195" s="58">
        <f t="shared" si="17"/>
        <v>0</v>
      </c>
    </row>
    <row r="196" spans="2:8" ht="14" customHeight="1" x14ac:dyDescent="0.2">
      <c r="B196" s="71" t="e">
        <f>IF(Loan_Not_Paid*Values_Entered,Payment_Number,"")</f>
        <v>#NAME?</v>
      </c>
      <c r="C196" s="52">
        <f t="shared" si="12"/>
        <v>50921</v>
      </c>
      <c r="D196" s="58">
        <f t="shared" si="13"/>
        <v>0</v>
      </c>
      <c r="E196" s="212">
        <f t="shared" si="14"/>
        <v>0</v>
      </c>
      <c r="F196" s="58">
        <f t="shared" si="15"/>
        <v>0</v>
      </c>
      <c r="G196" s="58">
        <f t="shared" si="16"/>
        <v>0</v>
      </c>
      <c r="H196" s="58">
        <f t="shared" si="17"/>
        <v>0</v>
      </c>
    </row>
    <row r="197" spans="2:8" ht="14" customHeight="1" x14ac:dyDescent="0.2">
      <c r="B197" s="71" t="e">
        <f>IF(Loan_Not_Paid*Values_Entered,Payment_Number,"")</f>
        <v>#NAME?</v>
      </c>
      <c r="C197" s="52">
        <f t="shared" si="12"/>
        <v>50951</v>
      </c>
      <c r="D197" s="58">
        <f t="shared" si="13"/>
        <v>0</v>
      </c>
      <c r="E197" s="212">
        <f t="shared" si="14"/>
        <v>0</v>
      </c>
      <c r="F197" s="58">
        <f t="shared" si="15"/>
        <v>0</v>
      </c>
      <c r="G197" s="58">
        <f t="shared" si="16"/>
        <v>0</v>
      </c>
      <c r="H197" s="58">
        <f t="shared" si="17"/>
        <v>0</v>
      </c>
    </row>
    <row r="198" spans="2:8" ht="14" customHeight="1" x14ac:dyDescent="0.2">
      <c r="B198" s="71" t="e">
        <f>IF(Loan_Not_Paid*Values_Entered,Payment_Number,"")</f>
        <v>#NAME?</v>
      </c>
      <c r="C198" s="52">
        <f t="shared" si="12"/>
        <v>50982</v>
      </c>
      <c r="D198" s="58">
        <f t="shared" si="13"/>
        <v>0</v>
      </c>
      <c r="E198" s="212">
        <f t="shared" si="14"/>
        <v>0</v>
      </c>
      <c r="F198" s="58">
        <f t="shared" si="15"/>
        <v>0</v>
      </c>
      <c r="G198" s="58">
        <f t="shared" si="16"/>
        <v>0</v>
      </c>
      <c r="H198" s="58">
        <f t="shared" si="17"/>
        <v>0</v>
      </c>
    </row>
    <row r="199" spans="2:8" ht="14" customHeight="1" x14ac:dyDescent="0.2">
      <c r="B199" s="71" t="e">
        <f>IF(Loan_Not_Paid*Values_Entered,Payment_Number,"")</f>
        <v>#NAME?</v>
      </c>
      <c r="C199" s="52">
        <f t="shared" si="12"/>
        <v>51013</v>
      </c>
      <c r="D199" s="58">
        <f t="shared" si="13"/>
        <v>0</v>
      </c>
      <c r="E199" s="212">
        <f t="shared" si="14"/>
        <v>0</v>
      </c>
      <c r="F199" s="58">
        <f t="shared" si="15"/>
        <v>0</v>
      </c>
      <c r="G199" s="58">
        <f t="shared" si="16"/>
        <v>0</v>
      </c>
      <c r="H199" s="58">
        <f t="shared" si="17"/>
        <v>0</v>
      </c>
    </row>
    <row r="200" spans="2:8" ht="14" customHeight="1" x14ac:dyDescent="0.2">
      <c r="B200" s="71" t="e">
        <f>IF(Loan_Not_Paid*Values_Entered,Payment_Number,"")</f>
        <v>#NAME?</v>
      </c>
      <c r="C200" s="52">
        <f t="shared" si="12"/>
        <v>51043</v>
      </c>
      <c r="D200" s="58">
        <f t="shared" si="13"/>
        <v>0</v>
      </c>
      <c r="E200" s="212">
        <f t="shared" si="14"/>
        <v>0</v>
      </c>
      <c r="F200" s="58">
        <f t="shared" si="15"/>
        <v>0</v>
      </c>
      <c r="G200" s="58">
        <f t="shared" si="16"/>
        <v>0</v>
      </c>
      <c r="H200" s="58">
        <f t="shared" si="17"/>
        <v>0</v>
      </c>
    </row>
    <row r="201" spans="2:8" ht="14" customHeight="1" x14ac:dyDescent="0.2">
      <c r="B201" s="71" t="e">
        <f>IF(Loan_Not_Paid*Values_Entered,Payment_Number,"")</f>
        <v>#NAME?</v>
      </c>
      <c r="C201" s="52">
        <f t="shared" si="12"/>
        <v>51074</v>
      </c>
      <c r="D201" s="58">
        <f t="shared" si="13"/>
        <v>0</v>
      </c>
      <c r="E201" s="212">
        <f t="shared" si="14"/>
        <v>0</v>
      </c>
      <c r="F201" s="58">
        <f t="shared" si="15"/>
        <v>0</v>
      </c>
      <c r="G201" s="58">
        <f t="shared" si="16"/>
        <v>0</v>
      </c>
      <c r="H201" s="58">
        <f t="shared" si="17"/>
        <v>0</v>
      </c>
    </row>
    <row r="202" spans="2:8" ht="14" customHeight="1" x14ac:dyDescent="0.2">
      <c r="B202" s="71" t="e">
        <f t="shared" ref="B202:B265" si="18">IF(Loan_Not_Paid*Values_Entered,Payment_Number,"")</f>
        <v>#NAME?</v>
      </c>
      <c r="C202" s="52">
        <f t="shared" si="12"/>
        <v>51104</v>
      </c>
      <c r="D202" s="58">
        <f t="shared" si="13"/>
        <v>0</v>
      </c>
      <c r="E202" s="212">
        <f t="shared" si="14"/>
        <v>0</v>
      </c>
      <c r="F202" s="58">
        <f t="shared" si="15"/>
        <v>0</v>
      </c>
      <c r="G202" s="58">
        <f t="shared" si="16"/>
        <v>0</v>
      </c>
      <c r="H202" s="58">
        <f t="shared" si="17"/>
        <v>0</v>
      </c>
    </row>
    <row r="203" spans="2:8" ht="14" customHeight="1" x14ac:dyDescent="0.2">
      <c r="B203" s="71" t="e">
        <f t="shared" si="18"/>
        <v>#NAME?</v>
      </c>
      <c r="C203" s="52">
        <f t="shared" ref="C203:C266" si="19">EOMONTH(C202+2,0)</f>
        <v>51135</v>
      </c>
      <c r="D203" s="58">
        <f t="shared" ref="D203:D266" si="20">H202</f>
        <v>0</v>
      </c>
      <c r="E203" s="212">
        <f t="shared" ref="E203:E266" si="21">IF(D203&gt;0,$G$3,0)</f>
        <v>0</v>
      </c>
      <c r="F203" s="58">
        <f t="shared" ref="F203:F266" si="22">-E203-G203</f>
        <v>0</v>
      </c>
      <c r="G203" s="58">
        <f t="shared" ref="G203:G266" si="23">IF(D203&gt;0,D203*($D$4/12),0)</f>
        <v>0</v>
      </c>
      <c r="H203" s="58">
        <f t="shared" ref="H203:H266" si="24">D203-F203</f>
        <v>0</v>
      </c>
    </row>
    <row r="204" spans="2:8" ht="14" customHeight="1" x14ac:dyDescent="0.2">
      <c r="B204" s="71" t="e">
        <f t="shared" si="18"/>
        <v>#NAME?</v>
      </c>
      <c r="C204" s="52">
        <f t="shared" si="19"/>
        <v>51166</v>
      </c>
      <c r="D204" s="58">
        <f t="shared" si="20"/>
        <v>0</v>
      </c>
      <c r="E204" s="212">
        <f t="shared" si="21"/>
        <v>0</v>
      </c>
      <c r="F204" s="58">
        <f t="shared" si="22"/>
        <v>0</v>
      </c>
      <c r="G204" s="58">
        <f t="shared" si="23"/>
        <v>0</v>
      </c>
      <c r="H204" s="58">
        <f t="shared" si="24"/>
        <v>0</v>
      </c>
    </row>
    <row r="205" spans="2:8" ht="14" customHeight="1" x14ac:dyDescent="0.2">
      <c r="B205" s="71" t="e">
        <f t="shared" si="18"/>
        <v>#NAME?</v>
      </c>
      <c r="C205" s="52">
        <f t="shared" si="19"/>
        <v>51195</v>
      </c>
      <c r="D205" s="58">
        <f t="shared" si="20"/>
        <v>0</v>
      </c>
      <c r="E205" s="212">
        <f t="shared" si="21"/>
        <v>0</v>
      </c>
      <c r="F205" s="58">
        <f t="shared" si="22"/>
        <v>0</v>
      </c>
      <c r="G205" s="58">
        <f t="shared" si="23"/>
        <v>0</v>
      </c>
      <c r="H205" s="58">
        <f t="shared" si="24"/>
        <v>0</v>
      </c>
    </row>
    <row r="206" spans="2:8" ht="14" customHeight="1" x14ac:dyDescent="0.2">
      <c r="B206" s="71" t="e">
        <f t="shared" si="18"/>
        <v>#NAME?</v>
      </c>
      <c r="C206" s="52">
        <f t="shared" si="19"/>
        <v>51226</v>
      </c>
      <c r="D206" s="58">
        <f t="shared" si="20"/>
        <v>0</v>
      </c>
      <c r="E206" s="212">
        <f t="shared" si="21"/>
        <v>0</v>
      </c>
      <c r="F206" s="58">
        <f t="shared" si="22"/>
        <v>0</v>
      </c>
      <c r="G206" s="58">
        <f t="shared" si="23"/>
        <v>0</v>
      </c>
      <c r="H206" s="58">
        <f t="shared" si="24"/>
        <v>0</v>
      </c>
    </row>
    <row r="207" spans="2:8" ht="14" customHeight="1" x14ac:dyDescent="0.2">
      <c r="B207" s="71" t="e">
        <f t="shared" si="18"/>
        <v>#NAME?</v>
      </c>
      <c r="C207" s="52">
        <f t="shared" si="19"/>
        <v>51256</v>
      </c>
      <c r="D207" s="58">
        <f t="shared" si="20"/>
        <v>0</v>
      </c>
      <c r="E207" s="212">
        <f t="shared" si="21"/>
        <v>0</v>
      </c>
      <c r="F207" s="58">
        <f t="shared" si="22"/>
        <v>0</v>
      </c>
      <c r="G207" s="58">
        <f t="shared" si="23"/>
        <v>0</v>
      </c>
      <c r="H207" s="58">
        <f t="shared" si="24"/>
        <v>0</v>
      </c>
    </row>
    <row r="208" spans="2:8" ht="14" customHeight="1" x14ac:dyDescent="0.2">
      <c r="B208" s="71" t="e">
        <f t="shared" si="18"/>
        <v>#NAME?</v>
      </c>
      <c r="C208" s="52">
        <f t="shared" si="19"/>
        <v>51287</v>
      </c>
      <c r="D208" s="58">
        <f t="shared" si="20"/>
        <v>0</v>
      </c>
      <c r="E208" s="212">
        <f t="shared" si="21"/>
        <v>0</v>
      </c>
      <c r="F208" s="58">
        <f t="shared" si="22"/>
        <v>0</v>
      </c>
      <c r="G208" s="58">
        <f t="shared" si="23"/>
        <v>0</v>
      </c>
      <c r="H208" s="58">
        <f t="shared" si="24"/>
        <v>0</v>
      </c>
    </row>
    <row r="209" spans="2:8" ht="14" customHeight="1" x14ac:dyDescent="0.2">
      <c r="B209" s="71" t="e">
        <f t="shared" si="18"/>
        <v>#NAME?</v>
      </c>
      <c r="C209" s="52">
        <f t="shared" si="19"/>
        <v>51317</v>
      </c>
      <c r="D209" s="58">
        <f t="shared" si="20"/>
        <v>0</v>
      </c>
      <c r="E209" s="212">
        <f t="shared" si="21"/>
        <v>0</v>
      </c>
      <c r="F209" s="58">
        <f t="shared" si="22"/>
        <v>0</v>
      </c>
      <c r="G209" s="58">
        <f t="shared" si="23"/>
        <v>0</v>
      </c>
      <c r="H209" s="58">
        <f t="shared" si="24"/>
        <v>0</v>
      </c>
    </row>
    <row r="210" spans="2:8" ht="14" customHeight="1" x14ac:dyDescent="0.2">
      <c r="B210" s="71" t="e">
        <f t="shared" si="18"/>
        <v>#NAME?</v>
      </c>
      <c r="C210" s="52">
        <f t="shared" si="19"/>
        <v>51348</v>
      </c>
      <c r="D210" s="58">
        <f t="shared" si="20"/>
        <v>0</v>
      </c>
      <c r="E210" s="212">
        <f t="shared" si="21"/>
        <v>0</v>
      </c>
      <c r="F210" s="58">
        <f t="shared" si="22"/>
        <v>0</v>
      </c>
      <c r="G210" s="58">
        <f t="shared" si="23"/>
        <v>0</v>
      </c>
      <c r="H210" s="58">
        <f t="shared" si="24"/>
        <v>0</v>
      </c>
    </row>
    <row r="211" spans="2:8" ht="14" customHeight="1" x14ac:dyDescent="0.2">
      <c r="B211" s="71" t="e">
        <f t="shared" si="18"/>
        <v>#NAME?</v>
      </c>
      <c r="C211" s="52">
        <f t="shared" si="19"/>
        <v>51379</v>
      </c>
      <c r="D211" s="58">
        <f t="shared" si="20"/>
        <v>0</v>
      </c>
      <c r="E211" s="212">
        <f t="shared" si="21"/>
        <v>0</v>
      </c>
      <c r="F211" s="58">
        <f t="shared" si="22"/>
        <v>0</v>
      </c>
      <c r="G211" s="58">
        <f t="shared" si="23"/>
        <v>0</v>
      </c>
      <c r="H211" s="58">
        <f t="shared" si="24"/>
        <v>0</v>
      </c>
    </row>
    <row r="212" spans="2:8" ht="14" customHeight="1" x14ac:dyDescent="0.2">
      <c r="B212" s="71" t="e">
        <f t="shared" si="18"/>
        <v>#NAME?</v>
      </c>
      <c r="C212" s="52">
        <f t="shared" si="19"/>
        <v>51409</v>
      </c>
      <c r="D212" s="58">
        <f t="shared" si="20"/>
        <v>0</v>
      </c>
      <c r="E212" s="212">
        <f t="shared" si="21"/>
        <v>0</v>
      </c>
      <c r="F212" s="58">
        <f t="shared" si="22"/>
        <v>0</v>
      </c>
      <c r="G212" s="58">
        <f t="shared" si="23"/>
        <v>0</v>
      </c>
      <c r="H212" s="58">
        <f t="shared" si="24"/>
        <v>0</v>
      </c>
    </row>
    <row r="213" spans="2:8" ht="14" customHeight="1" x14ac:dyDescent="0.2">
      <c r="B213" s="71" t="e">
        <f t="shared" si="18"/>
        <v>#NAME?</v>
      </c>
      <c r="C213" s="52">
        <f t="shared" si="19"/>
        <v>51440</v>
      </c>
      <c r="D213" s="58">
        <f t="shared" si="20"/>
        <v>0</v>
      </c>
      <c r="E213" s="212">
        <f t="shared" si="21"/>
        <v>0</v>
      </c>
      <c r="F213" s="58">
        <f t="shared" si="22"/>
        <v>0</v>
      </c>
      <c r="G213" s="58">
        <f t="shared" si="23"/>
        <v>0</v>
      </c>
      <c r="H213" s="58">
        <f t="shared" si="24"/>
        <v>0</v>
      </c>
    </row>
    <row r="214" spans="2:8" ht="14" customHeight="1" x14ac:dyDescent="0.2">
      <c r="B214" s="71" t="e">
        <f t="shared" si="18"/>
        <v>#NAME?</v>
      </c>
      <c r="C214" s="52">
        <f t="shared" si="19"/>
        <v>51470</v>
      </c>
      <c r="D214" s="58">
        <f t="shared" si="20"/>
        <v>0</v>
      </c>
      <c r="E214" s="212">
        <f t="shared" si="21"/>
        <v>0</v>
      </c>
      <c r="F214" s="58">
        <f t="shared" si="22"/>
        <v>0</v>
      </c>
      <c r="G214" s="58">
        <f t="shared" si="23"/>
        <v>0</v>
      </c>
      <c r="H214" s="58">
        <f t="shared" si="24"/>
        <v>0</v>
      </c>
    </row>
    <row r="215" spans="2:8" ht="14" customHeight="1" x14ac:dyDescent="0.2">
      <c r="B215" s="71" t="e">
        <f t="shared" si="18"/>
        <v>#NAME?</v>
      </c>
      <c r="C215" s="52">
        <f t="shared" si="19"/>
        <v>51501</v>
      </c>
      <c r="D215" s="58">
        <f t="shared" si="20"/>
        <v>0</v>
      </c>
      <c r="E215" s="212">
        <f t="shared" si="21"/>
        <v>0</v>
      </c>
      <c r="F215" s="58">
        <f t="shared" si="22"/>
        <v>0</v>
      </c>
      <c r="G215" s="58">
        <f t="shared" si="23"/>
        <v>0</v>
      </c>
      <c r="H215" s="58">
        <f t="shared" si="24"/>
        <v>0</v>
      </c>
    </row>
    <row r="216" spans="2:8" ht="14" customHeight="1" x14ac:dyDescent="0.2">
      <c r="B216" s="71" t="e">
        <f t="shared" si="18"/>
        <v>#NAME?</v>
      </c>
      <c r="C216" s="52">
        <f t="shared" si="19"/>
        <v>51532</v>
      </c>
      <c r="D216" s="58">
        <f t="shared" si="20"/>
        <v>0</v>
      </c>
      <c r="E216" s="212">
        <f t="shared" si="21"/>
        <v>0</v>
      </c>
      <c r="F216" s="58">
        <f t="shared" si="22"/>
        <v>0</v>
      </c>
      <c r="G216" s="58">
        <f t="shared" si="23"/>
        <v>0</v>
      </c>
      <c r="H216" s="58">
        <f t="shared" si="24"/>
        <v>0</v>
      </c>
    </row>
    <row r="217" spans="2:8" ht="14" customHeight="1" x14ac:dyDescent="0.2">
      <c r="B217" s="71" t="e">
        <f t="shared" si="18"/>
        <v>#NAME?</v>
      </c>
      <c r="C217" s="52">
        <f t="shared" si="19"/>
        <v>51560</v>
      </c>
      <c r="D217" s="58">
        <f t="shared" si="20"/>
        <v>0</v>
      </c>
      <c r="E217" s="212">
        <f t="shared" si="21"/>
        <v>0</v>
      </c>
      <c r="F217" s="58">
        <f t="shared" si="22"/>
        <v>0</v>
      </c>
      <c r="G217" s="58">
        <f t="shared" si="23"/>
        <v>0</v>
      </c>
      <c r="H217" s="58">
        <f t="shared" si="24"/>
        <v>0</v>
      </c>
    </row>
    <row r="218" spans="2:8" ht="14" customHeight="1" x14ac:dyDescent="0.2">
      <c r="B218" s="71" t="e">
        <f t="shared" si="18"/>
        <v>#NAME?</v>
      </c>
      <c r="C218" s="52">
        <f t="shared" si="19"/>
        <v>51591</v>
      </c>
      <c r="D218" s="58">
        <f t="shared" si="20"/>
        <v>0</v>
      </c>
      <c r="E218" s="212">
        <f t="shared" si="21"/>
        <v>0</v>
      </c>
      <c r="F218" s="58">
        <f t="shared" si="22"/>
        <v>0</v>
      </c>
      <c r="G218" s="58">
        <f t="shared" si="23"/>
        <v>0</v>
      </c>
      <c r="H218" s="58">
        <f t="shared" si="24"/>
        <v>0</v>
      </c>
    </row>
    <row r="219" spans="2:8" ht="14" customHeight="1" x14ac:dyDescent="0.2">
      <c r="B219" s="71" t="e">
        <f t="shared" si="18"/>
        <v>#NAME?</v>
      </c>
      <c r="C219" s="52">
        <f t="shared" si="19"/>
        <v>51621</v>
      </c>
      <c r="D219" s="58">
        <f t="shared" si="20"/>
        <v>0</v>
      </c>
      <c r="E219" s="212">
        <f t="shared" si="21"/>
        <v>0</v>
      </c>
      <c r="F219" s="58">
        <f t="shared" si="22"/>
        <v>0</v>
      </c>
      <c r="G219" s="58">
        <f t="shared" si="23"/>
        <v>0</v>
      </c>
      <c r="H219" s="58">
        <f t="shared" si="24"/>
        <v>0</v>
      </c>
    </row>
    <row r="220" spans="2:8" ht="14" customHeight="1" x14ac:dyDescent="0.2">
      <c r="B220" s="71" t="e">
        <f t="shared" si="18"/>
        <v>#NAME?</v>
      </c>
      <c r="C220" s="52">
        <f t="shared" si="19"/>
        <v>51652</v>
      </c>
      <c r="D220" s="58">
        <f t="shared" si="20"/>
        <v>0</v>
      </c>
      <c r="E220" s="212">
        <f t="shared" si="21"/>
        <v>0</v>
      </c>
      <c r="F220" s="58">
        <f t="shared" si="22"/>
        <v>0</v>
      </c>
      <c r="G220" s="58">
        <f t="shared" si="23"/>
        <v>0</v>
      </c>
      <c r="H220" s="58">
        <f t="shared" si="24"/>
        <v>0</v>
      </c>
    </row>
    <row r="221" spans="2:8" ht="14" customHeight="1" x14ac:dyDescent="0.2">
      <c r="B221" s="71" t="e">
        <f t="shared" si="18"/>
        <v>#NAME?</v>
      </c>
      <c r="C221" s="52">
        <f t="shared" si="19"/>
        <v>51682</v>
      </c>
      <c r="D221" s="58">
        <f t="shared" si="20"/>
        <v>0</v>
      </c>
      <c r="E221" s="212">
        <f t="shared" si="21"/>
        <v>0</v>
      </c>
      <c r="F221" s="58">
        <f t="shared" si="22"/>
        <v>0</v>
      </c>
      <c r="G221" s="58">
        <f t="shared" si="23"/>
        <v>0</v>
      </c>
      <c r="H221" s="58">
        <f t="shared" si="24"/>
        <v>0</v>
      </c>
    </row>
    <row r="222" spans="2:8" ht="14" customHeight="1" x14ac:dyDescent="0.2">
      <c r="B222" s="71" t="e">
        <f t="shared" si="18"/>
        <v>#NAME?</v>
      </c>
      <c r="C222" s="52">
        <f t="shared" si="19"/>
        <v>51713</v>
      </c>
      <c r="D222" s="58">
        <f t="shared" si="20"/>
        <v>0</v>
      </c>
      <c r="E222" s="212">
        <f t="shared" si="21"/>
        <v>0</v>
      </c>
      <c r="F222" s="58">
        <f t="shared" si="22"/>
        <v>0</v>
      </c>
      <c r="G222" s="58">
        <f t="shared" si="23"/>
        <v>0</v>
      </c>
      <c r="H222" s="58">
        <f t="shared" si="24"/>
        <v>0</v>
      </c>
    </row>
    <row r="223" spans="2:8" ht="14" customHeight="1" x14ac:dyDescent="0.2">
      <c r="B223" s="71" t="e">
        <f t="shared" si="18"/>
        <v>#NAME?</v>
      </c>
      <c r="C223" s="52">
        <f t="shared" si="19"/>
        <v>51744</v>
      </c>
      <c r="D223" s="58">
        <f t="shared" si="20"/>
        <v>0</v>
      </c>
      <c r="E223" s="212">
        <f t="shared" si="21"/>
        <v>0</v>
      </c>
      <c r="F223" s="58">
        <f t="shared" si="22"/>
        <v>0</v>
      </c>
      <c r="G223" s="58">
        <f t="shared" si="23"/>
        <v>0</v>
      </c>
      <c r="H223" s="58">
        <f t="shared" si="24"/>
        <v>0</v>
      </c>
    </row>
    <row r="224" spans="2:8" ht="14" customHeight="1" x14ac:dyDescent="0.2">
      <c r="B224" s="71" t="e">
        <f t="shared" si="18"/>
        <v>#NAME?</v>
      </c>
      <c r="C224" s="52">
        <f t="shared" si="19"/>
        <v>51774</v>
      </c>
      <c r="D224" s="58">
        <f t="shared" si="20"/>
        <v>0</v>
      </c>
      <c r="E224" s="212">
        <f t="shared" si="21"/>
        <v>0</v>
      </c>
      <c r="F224" s="58">
        <f t="shared" si="22"/>
        <v>0</v>
      </c>
      <c r="G224" s="58">
        <f t="shared" si="23"/>
        <v>0</v>
      </c>
      <c r="H224" s="58">
        <f t="shared" si="24"/>
        <v>0</v>
      </c>
    </row>
    <row r="225" spans="2:8" ht="14" customHeight="1" x14ac:dyDescent="0.2">
      <c r="B225" s="71" t="e">
        <f t="shared" si="18"/>
        <v>#NAME?</v>
      </c>
      <c r="C225" s="52">
        <f t="shared" si="19"/>
        <v>51805</v>
      </c>
      <c r="D225" s="58">
        <f t="shared" si="20"/>
        <v>0</v>
      </c>
      <c r="E225" s="212">
        <f t="shared" si="21"/>
        <v>0</v>
      </c>
      <c r="F225" s="58">
        <f t="shared" si="22"/>
        <v>0</v>
      </c>
      <c r="G225" s="58">
        <f t="shared" si="23"/>
        <v>0</v>
      </c>
      <c r="H225" s="58">
        <f t="shared" si="24"/>
        <v>0</v>
      </c>
    </row>
    <row r="226" spans="2:8" ht="14" customHeight="1" x14ac:dyDescent="0.2">
      <c r="B226" s="71" t="e">
        <f t="shared" si="18"/>
        <v>#NAME?</v>
      </c>
      <c r="C226" s="52">
        <f t="shared" si="19"/>
        <v>51835</v>
      </c>
      <c r="D226" s="58">
        <f t="shared" si="20"/>
        <v>0</v>
      </c>
      <c r="E226" s="212">
        <f t="shared" si="21"/>
        <v>0</v>
      </c>
      <c r="F226" s="58">
        <f t="shared" si="22"/>
        <v>0</v>
      </c>
      <c r="G226" s="58">
        <f t="shared" si="23"/>
        <v>0</v>
      </c>
      <c r="H226" s="58">
        <f t="shared" si="24"/>
        <v>0</v>
      </c>
    </row>
    <row r="227" spans="2:8" ht="14" customHeight="1" x14ac:dyDescent="0.2">
      <c r="B227" s="71" t="e">
        <f t="shared" si="18"/>
        <v>#NAME?</v>
      </c>
      <c r="C227" s="52">
        <f t="shared" si="19"/>
        <v>51866</v>
      </c>
      <c r="D227" s="58">
        <f t="shared" si="20"/>
        <v>0</v>
      </c>
      <c r="E227" s="212">
        <f t="shared" si="21"/>
        <v>0</v>
      </c>
      <c r="F227" s="58">
        <f t="shared" si="22"/>
        <v>0</v>
      </c>
      <c r="G227" s="58">
        <f t="shared" si="23"/>
        <v>0</v>
      </c>
      <c r="H227" s="58">
        <f t="shared" si="24"/>
        <v>0</v>
      </c>
    </row>
    <row r="228" spans="2:8" ht="14" customHeight="1" x14ac:dyDescent="0.2">
      <c r="B228" s="71" t="e">
        <f t="shared" si="18"/>
        <v>#NAME?</v>
      </c>
      <c r="C228" s="52">
        <f t="shared" si="19"/>
        <v>51897</v>
      </c>
      <c r="D228" s="58">
        <f t="shared" si="20"/>
        <v>0</v>
      </c>
      <c r="E228" s="212">
        <f t="shared" si="21"/>
        <v>0</v>
      </c>
      <c r="F228" s="58">
        <f t="shared" si="22"/>
        <v>0</v>
      </c>
      <c r="G228" s="58">
        <f t="shared" si="23"/>
        <v>0</v>
      </c>
      <c r="H228" s="58">
        <f t="shared" si="24"/>
        <v>0</v>
      </c>
    </row>
    <row r="229" spans="2:8" ht="14" customHeight="1" x14ac:dyDescent="0.2">
      <c r="B229" s="71" t="e">
        <f t="shared" si="18"/>
        <v>#NAME?</v>
      </c>
      <c r="C229" s="52">
        <f t="shared" si="19"/>
        <v>51925</v>
      </c>
      <c r="D229" s="58">
        <f t="shared" si="20"/>
        <v>0</v>
      </c>
      <c r="E229" s="212">
        <f t="shared" si="21"/>
        <v>0</v>
      </c>
      <c r="F229" s="58">
        <f t="shared" si="22"/>
        <v>0</v>
      </c>
      <c r="G229" s="58">
        <f t="shared" si="23"/>
        <v>0</v>
      </c>
      <c r="H229" s="58">
        <f t="shared" si="24"/>
        <v>0</v>
      </c>
    </row>
    <row r="230" spans="2:8" ht="14" customHeight="1" x14ac:dyDescent="0.2">
      <c r="B230" s="71" t="e">
        <f t="shared" si="18"/>
        <v>#NAME?</v>
      </c>
      <c r="C230" s="52">
        <f t="shared" si="19"/>
        <v>51956</v>
      </c>
      <c r="D230" s="58">
        <f t="shared" si="20"/>
        <v>0</v>
      </c>
      <c r="E230" s="212">
        <f t="shared" si="21"/>
        <v>0</v>
      </c>
      <c r="F230" s="58">
        <f t="shared" si="22"/>
        <v>0</v>
      </c>
      <c r="G230" s="58">
        <f t="shared" si="23"/>
        <v>0</v>
      </c>
      <c r="H230" s="58">
        <f t="shared" si="24"/>
        <v>0</v>
      </c>
    </row>
    <row r="231" spans="2:8" ht="14" customHeight="1" x14ac:dyDescent="0.2">
      <c r="B231" s="71" t="e">
        <f t="shared" si="18"/>
        <v>#NAME?</v>
      </c>
      <c r="C231" s="52">
        <f t="shared" si="19"/>
        <v>51986</v>
      </c>
      <c r="D231" s="58">
        <f t="shared" si="20"/>
        <v>0</v>
      </c>
      <c r="E231" s="212">
        <f t="shared" si="21"/>
        <v>0</v>
      </c>
      <c r="F231" s="58">
        <f t="shared" si="22"/>
        <v>0</v>
      </c>
      <c r="G231" s="58">
        <f t="shared" si="23"/>
        <v>0</v>
      </c>
      <c r="H231" s="58">
        <f t="shared" si="24"/>
        <v>0</v>
      </c>
    </row>
    <row r="232" spans="2:8" ht="14" customHeight="1" x14ac:dyDescent="0.2">
      <c r="B232" s="71" t="e">
        <f t="shared" si="18"/>
        <v>#NAME?</v>
      </c>
      <c r="C232" s="52">
        <f t="shared" si="19"/>
        <v>52017</v>
      </c>
      <c r="D232" s="58">
        <f t="shared" si="20"/>
        <v>0</v>
      </c>
      <c r="E232" s="212">
        <f t="shared" si="21"/>
        <v>0</v>
      </c>
      <c r="F232" s="58">
        <f t="shared" si="22"/>
        <v>0</v>
      </c>
      <c r="G232" s="58">
        <f t="shared" si="23"/>
        <v>0</v>
      </c>
      <c r="H232" s="58">
        <f t="shared" si="24"/>
        <v>0</v>
      </c>
    </row>
    <row r="233" spans="2:8" ht="14" customHeight="1" x14ac:dyDescent="0.2">
      <c r="B233" s="71" t="e">
        <f t="shared" si="18"/>
        <v>#NAME?</v>
      </c>
      <c r="C233" s="52">
        <f t="shared" si="19"/>
        <v>52047</v>
      </c>
      <c r="D233" s="58">
        <f t="shared" si="20"/>
        <v>0</v>
      </c>
      <c r="E233" s="212">
        <f t="shared" si="21"/>
        <v>0</v>
      </c>
      <c r="F233" s="58">
        <f t="shared" si="22"/>
        <v>0</v>
      </c>
      <c r="G233" s="58">
        <f t="shared" si="23"/>
        <v>0</v>
      </c>
      <c r="H233" s="58">
        <f t="shared" si="24"/>
        <v>0</v>
      </c>
    </row>
    <row r="234" spans="2:8" ht="14" customHeight="1" x14ac:dyDescent="0.2">
      <c r="B234" s="71" t="e">
        <f t="shared" si="18"/>
        <v>#NAME?</v>
      </c>
      <c r="C234" s="52">
        <f t="shared" si="19"/>
        <v>52078</v>
      </c>
      <c r="D234" s="58">
        <f t="shared" si="20"/>
        <v>0</v>
      </c>
      <c r="E234" s="212">
        <f t="shared" si="21"/>
        <v>0</v>
      </c>
      <c r="F234" s="58">
        <f t="shared" si="22"/>
        <v>0</v>
      </c>
      <c r="G234" s="58">
        <f t="shared" si="23"/>
        <v>0</v>
      </c>
      <c r="H234" s="58">
        <f t="shared" si="24"/>
        <v>0</v>
      </c>
    </row>
    <row r="235" spans="2:8" ht="14" customHeight="1" x14ac:dyDescent="0.2">
      <c r="B235" s="71" t="e">
        <f t="shared" si="18"/>
        <v>#NAME?</v>
      </c>
      <c r="C235" s="52">
        <f t="shared" si="19"/>
        <v>52109</v>
      </c>
      <c r="D235" s="58">
        <f t="shared" si="20"/>
        <v>0</v>
      </c>
      <c r="E235" s="212">
        <f t="shared" si="21"/>
        <v>0</v>
      </c>
      <c r="F235" s="58">
        <f t="shared" si="22"/>
        <v>0</v>
      </c>
      <c r="G235" s="58">
        <f t="shared" si="23"/>
        <v>0</v>
      </c>
      <c r="H235" s="58">
        <f t="shared" si="24"/>
        <v>0</v>
      </c>
    </row>
    <row r="236" spans="2:8" ht="14" customHeight="1" x14ac:dyDescent="0.2">
      <c r="B236" s="71" t="e">
        <f t="shared" si="18"/>
        <v>#NAME?</v>
      </c>
      <c r="C236" s="52">
        <f t="shared" si="19"/>
        <v>52139</v>
      </c>
      <c r="D236" s="58">
        <f t="shared" si="20"/>
        <v>0</v>
      </c>
      <c r="E236" s="212">
        <f t="shared" si="21"/>
        <v>0</v>
      </c>
      <c r="F236" s="58">
        <f t="shared" si="22"/>
        <v>0</v>
      </c>
      <c r="G236" s="58">
        <f t="shared" si="23"/>
        <v>0</v>
      </c>
      <c r="H236" s="58">
        <f t="shared" si="24"/>
        <v>0</v>
      </c>
    </row>
    <row r="237" spans="2:8" ht="14" customHeight="1" x14ac:dyDescent="0.2">
      <c r="B237" s="71" t="e">
        <f t="shared" si="18"/>
        <v>#NAME?</v>
      </c>
      <c r="C237" s="52">
        <f t="shared" si="19"/>
        <v>52170</v>
      </c>
      <c r="D237" s="58">
        <f t="shared" si="20"/>
        <v>0</v>
      </c>
      <c r="E237" s="212">
        <f t="shared" si="21"/>
        <v>0</v>
      </c>
      <c r="F237" s="58">
        <f t="shared" si="22"/>
        <v>0</v>
      </c>
      <c r="G237" s="58">
        <f t="shared" si="23"/>
        <v>0</v>
      </c>
      <c r="H237" s="58">
        <f t="shared" si="24"/>
        <v>0</v>
      </c>
    </row>
    <row r="238" spans="2:8" ht="14" customHeight="1" x14ac:dyDescent="0.2">
      <c r="B238" s="71" t="e">
        <f t="shared" si="18"/>
        <v>#NAME?</v>
      </c>
      <c r="C238" s="52">
        <f t="shared" si="19"/>
        <v>52200</v>
      </c>
      <c r="D238" s="58">
        <f t="shared" si="20"/>
        <v>0</v>
      </c>
      <c r="E238" s="212">
        <f t="shared" si="21"/>
        <v>0</v>
      </c>
      <c r="F238" s="58">
        <f t="shared" si="22"/>
        <v>0</v>
      </c>
      <c r="G238" s="58">
        <f t="shared" si="23"/>
        <v>0</v>
      </c>
      <c r="H238" s="58">
        <f t="shared" si="24"/>
        <v>0</v>
      </c>
    </row>
    <row r="239" spans="2:8" ht="14" customHeight="1" x14ac:dyDescent="0.2">
      <c r="B239" s="71" t="e">
        <f t="shared" si="18"/>
        <v>#NAME?</v>
      </c>
      <c r="C239" s="52">
        <f t="shared" si="19"/>
        <v>52231</v>
      </c>
      <c r="D239" s="58">
        <f t="shared" si="20"/>
        <v>0</v>
      </c>
      <c r="E239" s="212">
        <f t="shared" si="21"/>
        <v>0</v>
      </c>
      <c r="F239" s="58">
        <f t="shared" si="22"/>
        <v>0</v>
      </c>
      <c r="G239" s="58">
        <f t="shared" si="23"/>
        <v>0</v>
      </c>
      <c r="H239" s="58">
        <f t="shared" si="24"/>
        <v>0</v>
      </c>
    </row>
    <row r="240" spans="2:8" ht="14" customHeight="1" x14ac:dyDescent="0.2">
      <c r="B240" s="71" t="e">
        <f t="shared" si="18"/>
        <v>#NAME?</v>
      </c>
      <c r="C240" s="52">
        <f t="shared" si="19"/>
        <v>52262</v>
      </c>
      <c r="D240" s="58">
        <f t="shared" si="20"/>
        <v>0</v>
      </c>
      <c r="E240" s="212">
        <f t="shared" si="21"/>
        <v>0</v>
      </c>
      <c r="F240" s="58">
        <f t="shared" si="22"/>
        <v>0</v>
      </c>
      <c r="G240" s="58">
        <f t="shared" si="23"/>
        <v>0</v>
      </c>
      <c r="H240" s="58">
        <f t="shared" si="24"/>
        <v>0</v>
      </c>
    </row>
    <row r="241" spans="2:8" ht="14" customHeight="1" x14ac:dyDescent="0.2">
      <c r="B241" s="71" t="e">
        <f t="shared" si="18"/>
        <v>#NAME?</v>
      </c>
      <c r="C241" s="52">
        <f t="shared" si="19"/>
        <v>52290</v>
      </c>
      <c r="D241" s="58">
        <f t="shared" si="20"/>
        <v>0</v>
      </c>
      <c r="E241" s="212">
        <f t="shared" si="21"/>
        <v>0</v>
      </c>
      <c r="F241" s="58">
        <f t="shared" si="22"/>
        <v>0</v>
      </c>
      <c r="G241" s="58">
        <f t="shared" si="23"/>
        <v>0</v>
      </c>
      <c r="H241" s="58">
        <f t="shared" si="24"/>
        <v>0</v>
      </c>
    </row>
    <row r="242" spans="2:8" ht="14" customHeight="1" x14ac:dyDescent="0.2">
      <c r="B242" s="71" t="e">
        <f t="shared" si="18"/>
        <v>#NAME?</v>
      </c>
      <c r="C242" s="52">
        <f t="shared" si="19"/>
        <v>52321</v>
      </c>
      <c r="D242" s="58">
        <f t="shared" si="20"/>
        <v>0</v>
      </c>
      <c r="E242" s="212">
        <f t="shared" si="21"/>
        <v>0</v>
      </c>
      <c r="F242" s="58">
        <f t="shared" si="22"/>
        <v>0</v>
      </c>
      <c r="G242" s="58">
        <f t="shared" si="23"/>
        <v>0</v>
      </c>
      <c r="H242" s="58">
        <f t="shared" si="24"/>
        <v>0</v>
      </c>
    </row>
    <row r="243" spans="2:8" ht="14" customHeight="1" x14ac:dyDescent="0.2">
      <c r="B243" s="71" t="e">
        <f t="shared" si="18"/>
        <v>#NAME?</v>
      </c>
      <c r="C243" s="52">
        <f t="shared" si="19"/>
        <v>52351</v>
      </c>
      <c r="D243" s="58">
        <f t="shared" si="20"/>
        <v>0</v>
      </c>
      <c r="E243" s="212">
        <f t="shared" si="21"/>
        <v>0</v>
      </c>
      <c r="F243" s="58">
        <f t="shared" si="22"/>
        <v>0</v>
      </c>
      <c r="G243" s="58">
        <f t="shared" si="23"/>
        <v>0</v>
      </c>
      <c r="H243" s="58">
        <f t="shared" si="24"/>
        <v>0</v>
      </c>
    </row>
    <row r="244" spans="2:8" ht="14" customHeight="1" x14ac:dyDescent="0.2">
      <c r="B244" s="71" t="e">
        <f t="shared" si="18"/>
        <v>#NAME?</v>
      </c>
      <c r="C244" s="52">
        <f t="shared" si="19"/>
        <v>52382</v>
      </c>
      <c r="D244" s="58">
        <f t="shared" si="20"/>
        <v>0</v>
      </c>
      <c r="E244" s="212">
        <f t="shared" si="21"/>
        <v>0</v>
      </c>
      <c r="F244" s="58">
        <f t="shared" si="22"/>
        <v>0</v>
      </c>
      <c r="G244" s="58">
        <f t="shared" si="23"/>
        <v>0</v>
      </c>
      <c r="H244" s="58">
        <f t="shared" si="24"/>
        <v>0</v>
      </c>
    </row>
    <row r="245" spans="2:8" ht="14" customHeight="1" x14ac:dyDescent="0.2">
      <c r="B245" s="71" t="e">
        <f t="shared" si="18"/>
        <v>#NAME?</v>
      </c>
      <c r="C245" s="52">
        <f t="shared" si="19"/>
        <v>52412</v>
      </c>
      <c r="D245" s="58">
        <f t="shared" si="20"/>
        <v>0</v>
      </c>
      <c r="E245" s="212">
        <f t="shared" si="21"/>
        <v>0</v>
      </c>
      <c r="F245" s="58">
        <f t="shared" si="22"/>
        <v>0</v>
      </c>
      <c r="G245" s="58">
        <f t="shared" si="23"/>
        <v>0</v>
      </c>
      <c r="H245" s="58">
        <f t="shared" si="24"/>
        <v>0</v>
      </c>
    </row>
    <row r="246" spans="2:8" ht="14" customHeight="1" x14ac:dyDescent="0.2">
      <c r="B246" s="71" t="e">
        <f t="shared" si="18"/>
        <v>#NAME?</v>
      </c>
      <c r="C246" s="52">
        <f t="shared" si="19"/>
        <v>52443</v>
      </c>
      <c r="D246" s="58">
        <f t="shared" si="20"/>
        <v>0</v>
      </c>
      <c r="E246" s="212">
        <f t="shared" si="21"/>
        <v>0</v>
      </c>
      <c r="F246" s="58">
        <f t="shared" si="22"/>
        <v>0</v>
      </c>
      <c r="G246" s="58">
        <f t="shared" si="23"/>
        <v>0</v>
      </c>
      <c r="H246" s="58">
        <f t="shared" si="24"/>
        <v>0</v>
      </c>
    </row>
    <row r="247" spans="2:8" ht="14" customHeight="1" x14ac:dyDescent="0.2">
      <c r="B247" s="71" t="e">
        <f t="shared" si="18"/>
        <v>#NAME?</v>
      </c>
      <c r="C247" s="52">
        <f t="shared" si="19"/>
        <v>52474</v>
      </c>
      <c r="D247" s="58">
        <f t="shared" si="20"/>
        <v>0</v>
      </c>
      <c r="E247" s="212">
        <f t="shared" si="21"/>
        <v>0</v>
      </c>
      <c r="F247" s="58">
        <f t="shared" si="22"/>
        <v>0</v>
      </c>
      <c r="G247" s="58">
        <f t="shared" si="23"/>
        <v>0</v>
      </c>
      <c r="H247" s="58">
        <f t="shared" si="24"/>
        <v>0</v>
      </c>
    </row>
    <row r="248" spans="2:8" ht="14" customHeight="1" x14ac:dyDescent="0.2">
      <c r="B248" s="71" t="e">
        <f t="shared" si="18"/>
        <v>#NAME?</v>
      </c>
      <c r="C248" s="52">
        <f t="shared" si="19"/>
        <v>52504</v>
      </c>
      <c r="D248" s="58">
        <f t="shared" si="20"/>
        <v>0</v>
      </c>
      <c r="E248" s="212">
        <f t="shared" si="21"/>
        <v>0</v>
      </c>
      <c r="F248" s="58">
        <f t="shared" si="22"/>
        <v>0</v>
      </c>
      <c r="G248" s="58">
        <f t="shared" si="23"/>
        <v>0</v>
      </c>
      <c r="H248" s="58">
        <f t="shared" si="24"/>
        <v>0</v>
      </c>
    </row>
    <row r="249" spans="2:8" ht="14" customHeight="1" x14ac:dyDescent="0.2">
      <c r="B249" s="71" t="e">
        <f t="shared" si="18"/>
        <v>#NAME?</v>
      </c>
      <c r="C249" s="52">
        <f t="shared" si="19"/>
        <v>52535</v>
      </c>
      <c r="D249" s="58">
        <f t="shared" si="20"/>
        <v>0</v>
      </c>
      <c r="E249" s="212">
        <f t="shared" si="21"/>
        <v>0</v>
      </c>
      <c r="F249" s="58">
        <f t="shared" si="22"/>
        <v>0</v>
      </c>
      <c r="G249" s="58">
        <f t="shared" si="23"/>
        <v>0</v>
      </c>
      <c r="H249" s="58">
        <f t="shared" si="24"/>
        <v>0</v>
      </c>
    </row>
    <row r="250" spans="2:8" ht="14" customHeight="1" x14ac:dyDescent="0.2">
      <c r="B250" s="71" t="e">
        <f t="shared" si="18"/>
        <v>#NAME?</v>
      </c>
      <c r="C250" s="52">
        <f t="shared" si="19"/>
        <v>52565</v>
      </c>
      <c r="D250" s="58">
        <f t="shared" si="20"/>
        <v>0</v>
      </c>
      <c r="E250" s="212">
        <f t="shared" si="21"/>
        <v>0</v>
      </c>
      <c r="F250" s="58">
        <f t="shared" si="22"/>
        <v>0</v>
      </c>
      <c r="G250" s="58">
        <f t="shared" si="23"/>
        <v>0</v>
      </c>
      <c r="H250" s="58">
        <f t="shared" si="24"/>
        <v>0</v>
      </c>
    </row>
    <row r="251" spans="2:8" ht="14" customHeight="1" x14ac:dyDescent="0.2">
      <c r="B251" s="71" t="e">
        <f t="shared" si="18"/>
        <v>#NAME?</v>
      </c>
      <c r="C251" s="52">
        <f t="shared" si="19"/>
        <v>52596</v>
      </c>
      <c r="D251" s="58">
        <f t="shared" si="20"/>
        <v>0</v>
      </c>
      <c r="E251" s="212">
        <f t="shared" si="21"/>
        <v>0</v>
      </c>
      <c r="F251" s="58">
        <f t="shared" si="22"/>
        <v>0</v>
      </c>
      <c r="G251" s="58">
        <f t="shared" si="23"/>
        <v>0</v>
      </c>
      <c r="H251" s="58">
        <f t="shared" si="24"/>
        <v>0</v>
      </c>
    </row>
    <row r="252" spans="2:8" ht="14" customHeight="1" x14ac:dyDescent="0.2">
      <c r="B252" s="71" t="e">
        <f t="shared" si="18"/>
        <v>#NAME?</v>
      </c>
      <c r="C252" s="52">
        <f t="shared" si="19"/>
        <v>52627</v>
      </c>
      <c r="D252" s="58">
        <f t="shared" si="20"/>
        <v>0</v>
      </c>
      <c r="E252" s="212">
        <f t="shared" si="21"/>
        <v>0</v>
      </c>
      <c r="F252" s="58">
        <f t="shared" si="22"/>
        <v>0</v>
      </c>
      <c r="G252" s="58">
        <f t="shared" si="23"/>
        <v>0</v>
      </c>
      <c r="H252" s="58">
        <f t="shared" si="24"/>
        <v>0</v>
      </c>
    </row>
    <row r="253" spans="2:8" ht="14" customHeight="1" x14ac:dyDescent="0.2">
      <c r="B253" s="71" t="e">
        <f t="shared" si="18"/>
        <v>#NAME?</v>
      </c>
      <c r="C253" s="52">
        <f t="shared" si="19"/>
        <v>52656</v>
      </c>
      <c r="D253" s="58">
        <f t="shared" si="20"/>
        <v>0</v>
      </c>
      <c r="E253" s="212">
        <f t="shared" si="21"/>
        <v>0</v>
      </c>
      <c r="F253" s="58">
        <f t="shared" si="22"/>
        <v>0</v>
      </c>
      <c r="G253" s="58">
        <f t="shared" si="23"/>
        <v>0</v>
      </c>
      <c r="H253" s="58">
        <f t="shared" si="24"/>
        <v>0</v>
      </c>
    </row>
    <row r="254" spans="2:8" ht="14" customHeight="1" x14ac:dyDescent="0.2">
      <c r="B254" s="71" t="e">
        <f t="shared" si="18"/>
        <v>#NAME?</v>
      </c>
      <c r="C254" s="52">
        <f t="shared" si="19"/>
        <v>52687</v>
      </c>
      <c r="D254" s="58">
        <f t="shared" si="20"/>
        <v>0</v>
      </c>
      <c r="E254" s="212">
        <f t="shared" si="21"/>
        <v>0</v>
      </c>
      <c r="F254" s="58">
        <f t="shared" si="22"/>
        <v>0</v>
      </c>
      <c r="G254" s="58">
        <f t="shared" si="23"/>
        <v>0</v>
      </c>
      <c r="H254" s="58">
        <f t="shared" si="24"/>
        <v>0</v>
      </c>
    </row>
    <row r="255" spans="2:8" ht="14" customHeight="1" x14ac:dyDescent="0.2">
      <c r="B255" s="71" t="e">
        <f t="shared" si="18"/>
        <v>#NAME?</v>
      </c>
      <c r="C255" s="52">
        <f t="shared" si="19"/>
        <v>52717</v>
      </c>
      <c r="D255" s="58">
        <f t="shared" si="20"/>
        <v>0</v>
      </c>
      <c r="E255" s="212">
        <f t="shared" si="21"/>
        <v>0</v>
      </c>
      <c r="F255" s="58">
        <f t="shared" si="22"/>
        <v>0</v>
      </c>
      <c r="G255" s="58">
        <f t="shared" si="23"/>
        <v>0</v>
      </c>
      <c r="H255" s="58">
        <f t="shared" si="24"/>
        <v>0</v>
      </c>
    </row>
    <row r="256" spans="2:8" ht="14" customHeight="1" x14ac:dyDescent="0.2">
      <c r="B256" s="71" t="e">
        <f t="shared" si="18"/>
        <v>#NAME?</v>
      </c>
      <c r="C256" s="52">
        <f t="shared" si="19"/>
        <v>52748</v>
      </c>
      <c r="D256" s="58">
        <f t="shared" si="20"/>
        <v>0</v>
      </c>
      <c r="E256" s="212">
        <f t="shared" si="21"/>
        <v>0</v>
      </c>
      <c r="F256" s="58">
        <f t="shared" si="22"/>
        <v>0</v>
      </c>
      <c r="G256" s="58">
        <f t="shared" si="23"/>
        <v>0</v>
      </c>
      <c r="H256" s="58">
        <f t="shared" si="24"/>
        <v>0</v>
      </c>
    </row>
    <row r="257" spans="2:8" ht="14" customHeight="1" x14ac:dyDescent="0.2">
      <c r="B257" s="71" t="e">
        <f t="shared" si="18"/>
        <v>#NAME?</v>
      </c>
      <c r="C257" s="52">
        <f t="shared" si="19"/>
        <v>52778</v>
      </c>
      <c r="D257" s="58">
        <f t="shared" si="20"/>
        <v>0</v>
      </c>
      <c r="E257" s="212">
        <f t="shared" si="21"/>
        <v>0</v>
      </c>
      <c r="F257" s="58">
        <f t="shared" si="22"/>
        <v>0</v>
      </c>
      <c r="G257" s="58">
        <f t="shared" si="23"/>
        <v>0</v>
      </c>
      <c r="H257" s="58">
        <f t="shared" si="24"/>
        <v>0</v>
      </c>
    </row>
    <row r="258" spans="2:8" ht="14" customHeight="1" x14ac:dyDescent="0.2">
      <c r="B258" s="71" t="e">
        <f t="shared" si="18"/>
        <v>#NAME?</v>
      </c>
      <c r="C258" s="52">
        <f t="shared" si="19"/>
        <v>52809</v>
      </c>
      <c r="D258" s="58">
        <f t="shared" si="20"/>
        <v>0</v>
      </c>
      <c r="E258" s="212">
        <f t="shared" si="21"/>
        <v>0</v>
      </c>
      <c r="F258" s="58">
        <f t="shared" si="22"/>
        <v>0</v>
      </c>
      <c r="G258" s="58">
        <f t="shared" si="23"/>
        <v>0</v>
      </c>
      <c r="H258" s="58">
        <f t="shared" si="24"/>
        <v>0</v>
      </c>
    </row>
    <row r="259" spans="2:8" ht="14" customHeight="1" x14ac:dyDescent="0.2">
      <c r="B259" s="71" t="e">
        <f t="shared" si="18"/>
        <v>#NAME?</v>
      </c>
      <c r="C259" s="52">
        <f t="shared" si="19"/>
        <v>52840</v>
      </c>
      <c r="D259" s="58">
        <f t="shared" si="20"/>
        <v>0</v>
      </c>
      <c r="E259" s="212">
        <f t="shared" si="21"/>
        <v>0</v>
      </c>
      <c r="F259" s="58">
        <f t="shared" si="22"/>
        <v>0</v>
      </c>
      <c r="G259" s="58">
        <f t="shared" si="23"/>
        <v>0</v>
      </c>
      <c r="H259" s="58">
        <f t="shared" si="24"/>
        <v>0</v>
      </c>
    </row>
    <row r="260" spans="2:8" ht="14" customHeight="1" x14ac:dyDescent="0.2">
      <c r="B260" s="71" t="e">
        <f t="shared" si="18"/>
        <v>#NAME?</v>
      </c>
      <c r="C260" s="52">
        <f t="shared" si="19"/>
        <v>52870</v>
      </c>
      <c r="D260" s="58">
        <f t="shared" si="20"/>
        <v>0</v>
      </c>
      <c r="E260" s="212">
        <f t="shared" si="21"/>
        <v>0</v>
      </c>
      <c r="F260" s="58">
        <f t="shared" si="22"/>
        <v>0</v>
      </c>
      <c r="G260" s="58">
        <f t="shared" si="23"/>
        <v>0</v>
      </c>
      <c r="H260" s="58">
        <f t="shared" si="24"/>
        <v>0</v>
      </c>
    </row>
    <row r="261" spans="2:8" ht="14" customHeight="1" x14ac:dyDescent="0.2">
      <c r="B261" s="71" t="e">
        <f t="shared" si="18"/>
        <v>#NAME?</v>
      </c>
      <c r="C261" s="52">
        <f t="shared" si="19"/>
        <v>52901</v>
      </c>
      <c r="D261" s="58">
        <f t="shared" si="20"/>
        <v>0</v>
      </c>
      <c r="E261" s="212">
        <f t="shared" si="21"/>
        <v>0</v>
      </c>
      <c r="F261" s="58">
        <f t="shared" si="22"/>
        <v>0</v>
      </c>
      <c r="G261" s="58">
        <f t="shared" si="23"/>
        <v>0</v>
      </c>
      <c r="H261" s="58">
        <f t="shared" si="24"/>
        <v>0</v>
      </c>
    </row>
    <row r="262" spans="2:8" ht="14" customHeight="1" x14ac:dyDescent="0.2">
      <c r="B262" s="71" t="e">
        <f t="shared" si="18"/>
        <v>#NAME?</v>
      </c>
      <c r="C262" s="52">
        <f t="shared" si="19"/>
        <v>52931</v>
      </c>
      <c r="D262" s="58">
        <f t="shared" si="20"/>
        <v>0</v>
      </c>
      <c r="E262" s="212">
        <f t="shared" si="21"/>
        <v>0</v>
      </c>
      <c r="F262" s="58">
        <f t="shared" si="22"/>
        <v>0</v>
      </c>
      <c r="G262" s="58">
        <f t="shared" si="23"/>
        <v>0</v>
      </c>
      <c r="H262" s="58">
        <f t="shared" si="24"/>
        <v>0</v>
      </c>
    </row>
    <row r="263" spans="2:8" ht="14" customHeight="1" x14ac:dyDescent="0.2">
      <c r="B263" s="71" t="e">
        <f t="shared" si="18"/>
        <v>#NAME?</v>
      </c>
      <c r="C263" s="52">
        <f t="shared" si="19"/>
        <v>52962</v>
      </c>
      <c r="D263" s="58">
        <f t="shared" si="20"/>
        <v>0</v>
      </c>
      <c r="E263" s="212">
        <f t="shared" si="21"/>
        <v>0</v>
      </c>
      <c r="F263" s="58">
        <f t="shared" si="22"/>
        <v>0</v>
      </c>
      <c r="G263" s="58">
        <f t="shared" si="23"/>
        <v>0</v>
      </c>
      <c r="H263" s="58">
        <f t="shared" si="24"/>
        <v>0</v>
      </c>
    </row>
    <row r="264" spans="2:8" ht="14" customHeight="1" x14ac:dyDescent="0.2">
      <c r="B264" s="71" t="e">
        <f t="shared" si="18"/>
        <v>#NAME?</v>
      </c>
      <c r="C264" s="52">
        <f t="shared" si="19"/>
        <v>52993</v>
      </c>
      <c r="D264" s="58">
        <f t="shared" si="20"/>
        <v>0</v>
      </c>
      <c r="E264" s="212">
        <f t="shared" si="21"/>
        <v>0</v>
      </c>
      <c r="F264" s="58">
        <f t="shared" si="22"/>
        <v>0</v>
      </c>
      <c r="G264" s="58">
        <f t="shared" si="23"/>
        <v>0</v>
      </c>
      <c r="H264" s="58">
        <f t="shared" si="24"/>
        <v>0</v>
      </c>
    </row>
    <row r="265" spans="2:8" ht="14" customHeight="1" x14ac:dyDescent="0.2">
      <c r="B265" s="71" t="e">
        <f t="shared" si="18"/>
        <v>#NAME?</v>
      </c>
      <c r="C265" s="52">
        <f t="shared" si="19"/>
        <v>53021</v>
      </c>
      <c r="D265" s="58">
        <f t="shared" si="20"/>
        <v>0</v>
      </c>
      <c r="E265" s="212">
        <f t="shared" si="21"/>
        <v>0</v>
      </c>
      <c r="F265" s="58">
        <f t="shared" si="22"/>
        <v>0</v>
      </c>
      <c r="G265" s="58">
        <f t="shared" si="23"/>
        <v>0</v>
      </c>
      <c r="H265" s="58">
        <f t="shared" si="24"/>
        <v>0</v>
      </c>
    </row>
    <row r="266" spans="2:8" ht="14" customHeight="1" x14ac:dyDescent="0.2">
      <c r="B266" s="71" t="e">
        <f>IF(Loan_Not_Paid*Values_Entered,Payment_Number,"")</f>
        <v>#NAME?</v>
      </c>
      <c r="C266" s="52">
        <f t="shared" si="19"/>
        <v>53052</v>
      </c>
      <c r="D266" s="58">
        <f t="shared" si="20"/>
        <v>0</v>
      </c>
      <c r="E266" s="212">
        <f t="shared" si="21"/>
        <v>0</v>
      </c>
      <c r="F266" s="58">
        <f t="shared" si="22"/>
        <v>0</v>
      </c>
      <c r="G266" s="58">
        <f t="shared" si="23"/>
        <v>0</v>
      </c>
      <c r="H266" s="58">
        <f t="shared" si="24"/>
        <v>0</v>
      </c>
    </row>
    <row r="267" spans="2:8" ht="14" customHeight="1" x14ac:dyDescent="0.2">
      <c r="B267" s="71" t="e">
        <f>IF(Loan_Not_Paid*Values_Entered,Payment_Number,"")</f>
        <v>#NAME?</v>
      </c>
      <c r="C267" s="52">
        <f t="shared" ref="C267:C330" si="25">EOMONTH(C266+2,0)</f>
        <v>53082</v>
      </c>
      <c r="D267" s="58">
        <f t="shared" ref="D267:D330" si="26">H266</f>
        <v>0</v>
      </c>
      <c r="E267" s="212">
        <f t="shared" ref="E267:E330" si="27">IF(D267&gt;0,$G$3,0)</f>
        <v>0</v>
      </c>
      <c r="F267" s="58">
        <f t="shared" ref="F267:F330" si="28">-E267-G267</f>
        <v>0</v>
      </c>
      <c r="G267" s="58">
        <f t="shared" ref="G267:G330" si="29">IF(D267&gt;0,D267*($D$4/12),0)</f>
        <v>0</v>
      </c>
      <c r="H267" s="58">
        <f t="shared" ref="H267:H330" si="30">D267-F267</f>
        <v>0</v>
      </c>
    </row>
    <row r="268" spans="2:8" ht="14" customHeight="1" x14ac:dyDescent="0.2">
      <c r="B268" s="71" t="e">
        <f>IF(Loan_Not_Paid*Values_Entered,Payment_Number,"")</f>
        <v>#NAME?</v>
      </c>
      <c r="C268" s="52">
        <f t="shared" si="25"/>
        <v>53113</v>
      </c>
      <c r="D268" s="58">
        <f t="shared" si="26"/>
        <v>0</v>
      </c>
      <c r="E268" s="212">
        <f t="shared" si="27"/>
        <v>0</v>
      </c>
      <c r="F268" s="58">
        <f t="shared" si="28"/>
        <v>0</v>
      </c>
      <c r="G268" s="58">
        <f t="shared" si="29"/>
        <v>0</v>
      </c>
      <c r="H268" s="58">
        <f t="shared" si="30"/>
        <v>0</v>
      </c>
    </row>
    <row r="269" spans="2:8" ht="14" customHeight="1" x14ac:dyDescent="0.2">
      <c r="B269" s="71" t="e">
        <f>IF(Loan_Not_Paid*Values_Entered,Payment_Number,"")</f>
        <v>#NAME?</v>
      </c>
      <c r="C269" s="52">
        <f t="shared" si="25"/>
        <v>53143</v>
      </c>
      <c r="D269" s="58">
        <f t="shared" si="26"/>
        <v>0</v>
      </c>
      <c r="E269" s="212">
        <f t="shared" si="27"/>
        <v>0</v>
      </c>
      <c r="F269" s="58">
        <f t="shared" si="28"/>
        <v>0</v>
      </c>
      <c r="G269" s="58">
        <f t="shared" si="29"/>
        <v>0</v>
      </c>
      <c r="H269" s="58">
        <f t="shared" si="30"/>
        <v>0</v>
      </c>
    </row>
    <row r="270" spans="2:8" ht="14" customHeight="1" x14ac:dyDescent="0.2">
      <c r="B270" s="71" t="e">
        <f>IF(Loan_Not_Paid*Values_Entered,Payment_Number,"")</f>
        <v>#NAME?</v>
      </c>
      <c r="C270" s="52">
        <f t="shared" si="25"/>
        <v>53174</v>
      </c>
      <c r="D270" s="58">
        <f t="shared" si="26"/>
        <v>0</v>
      </c>
      <c r="E270" s="212">
        <f t="shared" si="27"/>
        <v>0</v>
      </c>
      <c r="F270" s="58">
        <f t="shared" si="28"/>
        <v>0</v>
      </c>
      <c r="G270" s="58">
        <f t="shared" si="29"/>
        <v>0</v>
      </c>
      <c r="H270" s="58">
        <f t="shared" si="30"/>
        <v>0</v>
      </c>
    </row>
    <row r="271" spans="2:8" ht="14" customHeight="1" x14ac:dyDescent="0.2">
      <c r="B271" s="71" t="e">
        <f>IF(Loan_Not_Paid*Values_Entered,Payment_Number,"")</f>
        <v>#NAME?</v>
      </c>
      <c r="C271" s="52">
        <f t="shared" si="25"/>
        <v>53205</v>
      </c>
      <c r="D271" s="58">
        <f t="shared" si="26"/>
        <v>0</v>
      </c>
      <c r="E271" s="212">
        <f t="shared" si="27"/>
        <v>0</v>
      </c>
      <c r="F271" s="58">
        <f t="shared" si="28"/>
        <v>0</v>
      </c>
      <c r="G271" s="58">
        <f t="shared" si="29"/>
        <v>0</v>
      </c>
      <c r="H271" s="58">
        <f t="shared" si="30"/>
        <v>0</v>
      </c>
    </row>
    <row r="272" spans="2:8" ht="14" customHeight="1" x14ac:dyDescent="0.2">
      <c r="B272" s="71" t="e">
        <f>IF(Loan_Not_Paid*Values_Entered,Payment_Number,"")</f>
        <v>#NAME?</v>
      </c>
      <c r="C272" s="52">
        <f t="shared" si="25"/>
        <v>53235</v>
      </c>
      <c r="D272" s="58">
        <f t="shared" si="26"/>
        <v>0</v>
      </c>
      <c r="E272" s="212">
        <f t="shared" si="27"/>
        <v>0</v>
      </c>
      <c r="F272" s="58">
        <f t="shared" si="28"/>
        <v>0</v>
      </c>
      <c r="G272" s="58">
        <f t="shared" si="29"/>
        <v>0</v>
      </c>
      <c r="H272" s="58">
        <f t="shared" si="30"/>
        <v>0</v>
      </c>
    </row>
    <row r="273" spans="2:8" ht="14" customHeight="1" x14ac:dyDescent="0.2">
      <c r="B273" s="71" t="e">
        <f>IF(Loan_Not_Paid*Values_Entered,Payment_Number,"")</f>
        <v>#NAME?</v>
      </c>
      <c r="C273" s="52">
        <f t="shared" si="25"/>
        <v>53266</v>
      </c>
      <c r="D273" s="58">
        <f t="shared" si="26"/>
        <v>0</v>
      </c>
      <c r="E273" s="212">
        <f t="shared" si="27"/>
        <v>0</v>
      </c>
      <c r="F273" s="58">
        <f t="shared" si="28"/>
        <v>0</v>
      </c>
      <c r="G273" s="58">
        <f t="shared" si="29"/>
        <v>0</v>
      </c>
      <c r="H273" s="58">
        <f t="shared" si="30"/>
        <v>0</v>
      </c>
    </row>
    <row r="274" spans="2:8" ht="14" customHeight="1" x14ac:dyDescent="0.2">
      <c r="B274" s="71" t="e">
        <f>IF(Loan_Not_Paid*Values_Entered,Payment_Number,"")</f>
        <v>#NAME?</v>
      </c>
      <c r="C274" s="52">
        <f t="shared" si="25"/>
        <v>53296</v>
      </c>
      <c r="D274" s="58">
        <f t="shared" si="26"/>
        <v>0</v>
      </c>
      <c r="E274" s="212">
        <f t="shared" si="27"/>
        <v>0</v>
      </c>
      <c r="F274" s="58">
        <f t="shared" si="28"/>
        <v>0</v>
      </c>
      <c r="G274" s="58">
        <f t="shared" si="29"/>
        <v>0</v>
      </c>
      <c r="H274" s="58">
        <f t="shared" si="30"/>
        <v>0</v>
      </c>
    </row>
    <row r="275" spans="2:8" ht="14" customHeight="1" x14ac:dyDescent="0.2">
      <c r="B275" s="71" t="e">
        <f>IF(Loan_Not_Paid*Values_Entered,Payment_Number,"")</f>
        <v>#NAME?</v>
      </c>
      <c r="C275" s="52">
        <f t="shared" si="25"/>
        <v>53327</v>
      </c>
      <c r="D275" s="58">
        <f t="shared" si="26"/>
        <v>0</v>
      </c>
      <c r="E275" s="212">
        <f t="shared" si="27"/>
        <v>0</v>
      </c>
      <c r="F275" s="58">
        <f t="shared" si="28"/>
        <v>0</v>
      </c>
      <c r="G275" s="58">
        <f t="shared" si="29"/>
        <v>0</v>
      </c>
      <c r="H275" s="58">
        <f t="shared" si="30"/>
        <v>0</v>
      </c>
    </row>
    <row r="276" spans="2:8" ht="14" customHeight="1" x14ac:dyDescent="0.2">
      <c r="B276" s="71" t="e">
        <f>IF(Loan_Not_Paid*Values_Entered,Payment_Number,"")</f>
        <v>#NAME?</v>
      </c>
      <c r="C276" s="52">
        <f t="shared" si="25"/>
        <v>53358</v>
      </c>
      <c r="D276" s="58">
        <f t="shared" si="26"/>
        <v>0</v>
      </c>
      <c r="E276" s="212">
        <f t="shared" si="27"/>
        <v>0</v>
      </c>
      <c r="F276" s="58">
        <f t="shared" si="28"/>
        <v>0</v>
      </c>
      <c r="G276" s="58">
        <f t="shared" si="29"/>
        <v>0</v>
      </c>
      <c r="H276" s="58">
        <f t="shared" si="30"/>
        <v>0</v>
      </c>
    </row>
    <row r="277" spans="2:8" ht="14" customHeight="1" x14ac:dyDescent="0.2">
      <c r="B277" s="71" t="e">
        <f>IF(Loan_Not_Paid*Values_Entered,Payment_Number,"")</f>
        <v>#NAME?</v>
      </c>
      <c r="C277" s="52">
        <f t="shared" si="25"/>
        <v>53386</v>
      </c>
      <c r="D277" s="58">
        <f t="shared" si="26"/>
        <v>0</v>
      </c>
      <c r="E277" s="212">
        <f t="shared" si="27"/>
        <v>0</v>
      </c>
      <c r="F277" s="58">
        <f t="shared" si="28"/>
        <v>0</v>
      </c>
      <c r="G277" s="58">
        <f t="shared" si="29"/>
        <v>0</v>
      </c>
      <c r="H277" s="58">
        <f t="shared" si="30"/>
        <v>0</v>
      </c>
    </row>
    <row r="278" spans="2:8" ht="14" customHeight="1" x14ac:dyDescent="0.2">
      <c r="B278" s="71" t="e">
        <f>IF(Loan_Not_Paid*Values_Entered,Payment_Number,"")</f>
        <v>#NAME?</v>
      </c>
      <c r="C278" s="52">
        <f t="shared" si="25"/>
        <v>53417</v>
      </c>
      <c r="D278" s="58">
        <f t="shared" si="26"/>
        <v>0</v>
      </c>
      <c r="E278" s="212">
        <f t="shared" si="27"/>
        <v>0</v>
      </c>
      <c r="F278" s="58">
        <f t="shared" si="28"/>
        <v>0</v>
      </c>
      <c r="G278" s="58">
        <f t="shared" si="29"/>
        <v>0</v>
      </c>
      <c r="H278" s="58">
        <f t="shared" si="30"/>
        <v>0</v>
      </c>
    </row>
    <row r="279" spans="2:8" ht="14" customHeight="1" x14ac:dyDescent="0.2">
      <c r="B279" s="71" t="e">
        <f>IF(Loan_Not_Paid*Values_Entered,Payment_Number,"")</f>
        <v>#NAME?</v>
      </c>
      <c r="C279" s="52">
        <f t="shared" si="25"/>
        <v>53447</v>
      </c>
      <c r="D279" s="58">
        <f t="shared" si="26"/>
        <v>0</v>
      </c>
      <c r="E279" s="212">
        <f t="shared" si="27"/>
        <v>0</v>
      </c>
      <c r="F279" s="58">
        <f t="shared" si="28"/>
        <v>0</v>
      </c>
      <c r="G279" s="58">
        <f t="shared" si="29"/>
        <v>0</v>
      </c>
      <c r="H279" s="58">
        <f t="shared" si="30"/>
        <v>0</v>
      </c>
    </row>
    <row r="280" spans="2:8" ht="14" customHeight="1" x14ac:dyDescent="0.2">
      <c r="B280" s="71" t="e">
        <f>IF(Loan_Not_Paid*Values_Entered,Payment_Number,"")</f>
        <v>#NAME?</v>
      </c>
      <c r="C280" s="52">
        <f t="shared" si="25"/>
        <v>53478</v>
      </c>
      <c r="D280" s="58">
        <f t="shared" si="26"/>
        <v>0</v>
      </c>
      <c r="E280" s="212">
        <f t="shared" si="27"/>
        <v>0</v>
      </c>
      <c r="F280" s="58">
        <f t="shared" si="28"/>
        <v>0</v>
      </c>
      <c r="G280" s="58">
        <f t="shared" si="29"/>
        <v>0</v>
      </c>
      <c r="H280" s="58">
        <f t="shared" si="30"/>
        <v>0</v>
      </c>
    </row>
    <row r="281" spans="2:8" ht="14" customHeight="1" x14ac:dyDescent="0.2">
      <c r="B281" s="71" t="e">
        <f>IF(Loan_Not_Paid*Values_Entered,Payment_Number,"")</f>
        <v>#NAME?</v>
      </c>
      <c r="C281" s="52">
        <f t="shared" si="25"/>
        <v>53508</v>
      </c>
      <c r="D281" s="58">
        <f t="shared" si="26"/>
        <v>0</v>
      </c>
      <c r="E281" s="212">
        <f t="shared" si="27"/>
        <v>0</v>
      </c>
      <c r="F281" s="58">
        <f t="shared" si="28"/>
        <v>0</v>
      </c>
      <c r="G281" s="58">
        <f t="shared" si="29"/>
        <v>0</v>
      </c>
      <c r="H281" s="58">
        <f t="shared" si="30"/>
        <v>0</v>
      </c>
    </row>
    <row r="282" spans="2:8" ht="14" customHeight="1" x14ac:dyDescent="0.2">
      <c r="B282" s="71" t="e">
        <f>IF(Loan_Not_Paid*Values_Entered,Payment_Number,"")</f>
        <v>#NAME?</v>
      </c>
      <c r="C282" s="52">
        <f t="shared" si="25"/>
        <v>53539</v>
      </c>
      <c r="D282" s="58">
        <f t="shared" si="26"/>
        <v>0</v>
      </c>
      <c r="E282" s="212">
        <f t="shared" si="27"/>
        <v>0</v>
      </c>
      <c r="F282" s="58">
        <f t="shared" si="28"/>
        <v>0</v>
      </c>
      <c r="G282" s="58">
        <f t="shared" si="29"/>
        <v>0</v>
      </c>
      <c r="H282" s="58">
        <f t="shared" si="30"/>
        <v>0</v>
      </c>
    </row>
    <row r="283" spans="2:8" ht="14" customHeight="1" x14ac:dyDescent="0.2">
      <c r="B283" s="71" t="e">
        <f>IF(Loan_Not_Paid*Values_Entered,Payment_Number,"")</f>
        <v>#NAME?</v>
      </c>
      <c r="C283" s="52">
        <f t="shared" si="25"/>
        <v>53570</v>
      </c>
      <c r="D283" s="58">
        <f t="shared" si="26"/>
        <v>0</v>
      </c>
      <c r="E283" s="212">
        <f t="shared" si="27"/>
        <v>0</v>
      </c>
      <c r="F283" s="58">
        <f t="shared" si="28"/>
        <v>0</v>
      </c>
      <c r="G283" s="58">
        <f t="shared" si="29"/>
        <v>0</v>
      </c>
      <c r="H283" s="58">
        <f t="shared" si="30"/>
        <v>0</v>
      </c>
    </row>
    <row r="284" spans="2:8" ht="14" customHeight="1" x14ac:dyDescent="0.2">
      <c r="B284" s="71" t="e">
        <f>IF(Loan_Not_Paid*Values_Entered,Payment_Number,"")</f>
        <v>#NAME?</v>
      </c>
      <c r="C284" s="52">
        <f t="shared" si="25"/>
        <v>53600</v>
      </c>
      <c r="D284" s="58">
        <f t="shared" si="26"/>
        <v>0</v>
      </c>
      <c r="E284" s="212">
        <f t="shared" si="27"/>
        <v>0</v>
      </c>
      <c r="F284" s="58">
        <f t="shared" si="28"/>
        <v>0</v>
      </c>
      <c r="G284" s="58">
        <f t="shared" si="29"/>
        <v>0</v>
      </c>
      <c r="H284" s="58">
        <f t="shared" si="30"/>
        <v>0</v>
      </c>
    </row>
    <row r="285" spans="2:8" ht="14" customHeight="1" x14ac:dyDescent="0.2">
      <c r="B285" s="71" t="e">
        <f>IF(Loan_Not_Paid*Values_Entered,Payment_Number,"")</f>
        <v>#NAME?</v>
      </c>
      <c r="C285" s="52">
        <f t="shared" si="25"/>
        <v>53631</v>
      </c>
      <c r="D285" s="58">
        <f t="shared" si="26"/>
        <v>0</v>
      </c>
      <c r="E285" s="212">
        <f t="shared" si="27"/>
        <v>0</v>
      </c>
      <c r="F285" s="58">
        <f t="shared" si="28"/>
        <v>0</v>
      </c>
      <c r="G285" s="58">
        <f t="shared" si="29"/>
        <v>0</v>
      </c>
      <c r="H285" s="58">
        <f t="shared" si="30"/>
        <v>0</v>
      </c>
    </row>
    <row r="286" spans="2:8" ht="14" customHeight="1" x14ac:dyDescent="0.2">
      <c r="B286" s="71" t="e">
        <f>IF(Loan_Not_Paid*Values_Entered,Payment_Number,"")</f>
        <v>#NAME?</v>
      </c>
      <c r="C286" s="52">
        <f t="shared" si="25"/>
        <v>53661</v>
      </c>
      <c r="D286" s="58">
        <f t="shared" si="26"/>
        <v>0</v>
      </c>
      <c r="E286" s="212">
        <f t="shared" si="27"/>
        <v>0</v>
      </c>
      <c r="F286" s="58">
        <f t="shared" si="28"/>
        <v>0</v>
      </c>
      <c r="G286" s="58">
        <f t="shared" si="29"/>
        <v>0</v>
      </c>
      <c r="H286" s="58">
        <f t="shared" si="30"/>
        <v>0</v>
      </c>
    </row>
    <row r="287" spans="2:8" ht="14" customHeight="1" x14ac:dyDescent="0.2">
      <c r="B287" s="71" t="e">
        <f>IF(Loan_Not_Paid*Values_Entered,Payment_Number,"")</f>
        <v>#NAME?</v>
      </c>
      <c r="C287" s="52">
        <f t="shared" si="25"/>
        <v>53692</v>
      </c>
      <c r="D287" s="58">
        <f t="shared" si="26"/>
        <v>0</v>
      </c>
      <c r="E287" s="212">
        <f t="shared" si="27"/>
        <v>0</v>
      </c>
      <c r="F287" s="58">
        <f t="shared" si="28"/>
        <v>0</v>
      </c>
      <c r="G287" s="58">
        <f t="shared" si="29"/>
        <v>0</v>
      </c>
      <c r="H287" s="58">
        <f t="shared" si="30"/>
        <v>0</v>
      </c>
    </row>
    <row r="288" spans="2:8" ht="14" customHeight="1" x14ac:dyDescent="0.2">
      <c r="B288" s="71" t="e">
        <f>IF(Loan_Not_Paid*Values_Entered,Payment_Number,"")</f>
        <v>#NAME?</v>
      </c>
      <c r="C288" s="52">
        <f t="shared" si="25"/>
        <v>53723</v>
      </c>
      <c r="D288" s="58">
        <f t="shared" si="26"/>
        <v>0</v>
      </c>
      <c r="E288" s="212">
        <f t="shared" si="27"/>
        <v>0</v>
      </c>
      <c r="F288" s="58">
        <f t="shared" si="28"/>
        <v>0</v>
      </c>
      <c r="G288" s="58">
        <f t="shared" si="29"/>
        <v>0</v>
      </c>
      <c r="H288" s="58">
        <f t="shared" si="30"/>
        <v>0</v>
      </c>
    </row>
    <row r="289" spans="2:8" ht="14" customHeight="1" x14ac:dyDescent="0.2">
      <c r="B289" s="71" t="e">
        <f>IF(Loan_Not_Paid*Values_Entered,Payment_Number,"")</f>
        <v>#NAME?</v>
      </c>
      <c r="C289" s="52">
        <f t="shared" si="25"/>
        <v>53751</v>
      </c>
      <c r="D289" s="58">
        <f t="shared" si="26"/>
        <v>0</v>
      </c>
      <c r="E289" s="212">
        <f t="shared" si="27"/>
        <v>0</v>
      </c>
      <c r="F289" s="58">
        <f t="shared" si="28"/>
        <v>0</v>
      </c>
      <c r="G289" s="58">
        <f t="shared" si="29"/>
        <v>0</v>
      </c>
      <c r="H289" s="58">
        <f t="shared" si="30"/>
        <v>0</v>
      </c>
    </row>
    <row r="290" spans="2:8" ht="14" customHeight="1" x14ac:dyDescent="0.2">
      <c r="B290" s="71" t="e">
        <f>IF(Loan_Not_Paid*Values_Entered,Payment_Number,"")</f>
        <v>#NAME?</v>
      </c>
      <c r="C290" s="52">
        <f t="shared" si="25"/>
        <v>53782</v>
      </c>
      <c r="D290" s="58">
        <f t="shared" si="26"/>
        <v>0</v>
      </c>
      <c r="E290" s="212">
        <f t="shared" si="27"/>
        <v>0</v>
      </c>
      <c r="F290" s="58">
        <f t="shared" si="28"/>
        <v>0</v>
      </c>
      <c r="G290" s="58">
        <f t="shared" si="29"/>
        <v>0</v>
      </c>
      <c r="H290" s="58">
        <f t="shared" si="30"/>
        <v>0</v>
      </c>
    </row>
    <row r="291" spans="2:8" ht="14" customHeight="1" x14ac:dyDescent="0.2">
      <c r="B291" s="71" t="e">
        <f>IF(Loan_Not_Paid*Values_Entered,Payment_Number,"")</f>
        <v>#NAME?</v>
      </c>
      <c r="C291" s="52">
        <f t="shared" si="25"/>
        <v>53812</v>
      </c>
      <c r="D291" s="58">
        <f t="shared" si="26"/>
        <v>0</v>
      </c>
      <c r="E291" s="212">
        <f t="shared" si="27"/>
        <v>0</v>
      </c>
      <c r="F291" s="58">
        <f t="shared" si="28"/>
        <v>0</v>
      </c>
      <c r="G291" s="58">
        <f t="shared" si="29"/>
        <v>0</v>
      </c>
      <c r="H291" s="58">
        <f t="shared" si="30"/>
        <v>0</v>
      </c>
    </row>
    <row r="292" spans="2:8" ht="14" customHeight="1" x14ac:dyDescent="0.2">
      <c r="B292" s="71" t="e">
        <f>IF(Loan_Not_Paid*Values_Entered,Payment_Number,"")</f>
        <v>#NAME?</v>
      </c>
      <c r="C292" s="52">
        <f t="shared" si="25"/>
        <v>53843</v>
      </c>
      <c r="D292" s="58">
        <f t="shared" si="26"/>
        <v>0</v>
      </c>
      <c r="E292" s="212">
        <f t="shared" si="27"/>
        <v>0</v>
      </c>
      <c r="F292" s="58">
        <f t="shared" si="28"/>
        <v>0</v>
      </c>
      <c r="G292" s="58">
        <f t="shared" si="29"/>
        <v>0</v>
      </c>
      <c r="H292" s="58">
        <f t="shared" si="30"/>
        <v>0</v>
      </c>
    </row>
    <row r="293" spans="2:8" ht="14" customHeight="1" x14ac:dyDescent="0.2">
      <c r="B293" s="71" t="e">
        <f>IF(Loan_Not_Paid*Values_Entered,Payment_Number,"")</f>
        <v>#NAME?</v>
      </c>
      <c r="C293" s="52">
        <f t="shared" si="25"/>
        <v>53873</v>
      </c>
      <c r="D293" s="58">
        <f t="shared" si="26"/>
        <v>0</v>
      </c>
      <c r="E293" s="212">
        <f t="shared" si="27"/>
        <v>0</v>
      </c>
      <c r="F293" s="58">
        <f t="shared" si="28"/>
        <v>0</v>
      </c>
      <c r="G293" s="58">
        <f t="shared" si="29"/>
        <v>0</v>
      </c>
      <c r="H293" s="58">
        <f t="shared" si="30"/>
        <v>0</v>
      </c>
    </row>
    <row r="294" spans="2:8" ht="14" customHeight="1" x14ac:dyDescent="0.2">
      <c r="B294" s="72" t="e">
        <f>IF(Loan_Not_Paid*Values_Entered,Payment_Number,"")</f>
        <v>#NAME?</v>
      </c>
      <c r="C294" s="52">
        <f t="shared" si="25"/>
        <v>53904</v>
      </c>
      <c r="D294" s="58">
        <f t="shared" si="26"/>
        <v>0</v>
      </c>
      <c r="E294" s="212">
        <f t="shared" si="27"/>
        <v>0</v>
      </c>
      <c r="F294" s="58">
        <f t="shared" si="28"/>
        <v>0</v>
      </c>
      <c r="G294" s="58">
        <f t="shared" si="29"/>
        <v>0</v>
      </c>
      <c r="H294" s="58">
        <f t="shared" si="30"/>
        <v>0</v>
      </c>
    </row>
    <row r="295" spans="2:8" ht="14" customHeight="1" x14ac:dyDescent="0.2">
      <c r="B295" s="72" t="e">
        <f>IF(Loan_Not_Paid*Values_Entered,Payment_Number,"")</f>
        <v>#NAME?</v>
      </c>
      <c r="C295" s="52">
        <f t="shared" si="25"/>
        <v>53935</v>
      </c>
      <c r="D295" s="58">
        <f t="shared" si="26"/>
        <v>0</v>
      </c>
      <c r="E295" s="212">
        <f t="shared" si="27"/>
        <v>0</v>
      </c>
      <c r="F295" s="58">
        <f t="shared" si="28"/>
        <v>0</v>
      </c>
      <c r="G295" s="58">
        <f t="shared" si="29"/>
        <v>0</v>
      </c>
      <c r="H295" s="58">
        <f t="shared" si="30"/>
        <v>0</v>
      </c>
    </row>
    <row r="296" spans="2:8" ht="14" customHeight="1" x14ac:dyDescent="0.2">
      <c r="B296" s="72" t="e">
        <f>IF(Loan_Not_Paid*Values_Entered,Payment_Number,"")</f>
        <v>#NAME?</v>
      </c>
      <c r="C296" s="52">
        <f t="shared" si="25"/>
        <v>53965</v>
      </c>
      <c r="D296" s="58">
        <f t="shared" si="26"/>
        <v>0</v>
      </c>
      <c r="E296" s="212">
        <f t="shared" si="27"/>
        <v>0</v>
      </c>
      <c r="F296" s="58">
        <f t="shared" si="28"/>
        <v>0</v>
      </c>
      <c r="G296" s="58">
        <f t="shared" si="29"/>
        <v>0</v>
      </c>
      <c r="H296" s="58">
        <f t="shared" si="30"/>
        <v>0</v>
      </c>
    </row>
    <row r="297" spans="2:8" ht="14" customHeight="1" x14ac:dyDescent="0.2">
      <c r="B297" s="72" t="e">
        <f>IF(Loan_Not_Paid*Values_Entered,Payment_Number,"")</f>
        <v>#NAME?</v>
      </c>
      <c r="C297" s="52">
        <f t="shared" si="25"/>
        <v>53996</v>
      </c>
      <c r="D297" s="58">
        <f t="shared" si="26"/>
        <v>0</v>
      </c>
      <c r="E297" s="212">
        <f t="shared" si="27"/>
        <v>0</v>
      </c>
      <c r="F297" s="58">
        <f t="shared" si="28"/>
        <v>0</v>
      </c>
      <c r="G297" s="58">
        <f t="shared" si="29"/>
        <v>0</v>
      </c>
      <c r="H297" s="58">
        <f t="shared" si="30"/>
        <v>0</v>
      </c>
    </row>
    <row r="298" spans="2:8" ht="14" customHeight="1" x14ac:dyDescent="0.2">
      <c r="B298" s="72" t="e">
        <f>IF(Loan_Not_Paid*Values_Entered,Payment_Number,"")</f>
        <v>#NAME?</v>
      </c>
      <c r="C298" s="52">
        <f t="shared" si="25"/>
        <v>54026</v>
      </c>
      <c r="D298" s="58">
        <f t="shared" si="26"/>
        <v>0</v>
      </c>
      <c r="E298" s="212">
        <f t="shared" si="27"/>
        <v>0</v>
      </c>
      <c r="F298" s="58">
        <f t="shared" si="28"/>
        <v>0</v>
      </c>
      <c r="G298" s="58">
        <f t="shared" si="29"/>
        <v>0</v>
      </c>
      <c r="H298" s="58">
        <f t="shared" si="30"/>
        <v>0</v>
      </c>
    </row>
    <row r="299" spans="2:8" ht="14" customHeight="1" x14ac:dyDescent="0.2">
      <c r="B299" s="72" t="e">
        <f>IF(Loan_Not_Paid*Values_Entered,Payment_Number,"")</f>
        <v>#NAME?</v>
      </c>
      <c r="C299" s="52">
        <f t="shared" si="25"/>
        <v>54057</v>
      </c>
      <c r="D299" s="58">
        <f t="shared" si="26"/>
        <v>0</v>
      </c>
      <c r="E299" s="212">
        <f t="shared" si="27"/>
        <v>0</v>
      </c>
      <c r="F299" s="58">
        <f t="shared" si="28"/>
        <v>0</v>
      </c>
      <c r="G299" s="58">
        <f t="shared" si="29"/>
        <v>0</v>
      </c>
      <c r="H299" s="58">
        <f t="shared" si="30"/>
        <v>0</v>
      </c>
    </row>
    <row r="300" spans="2:8" ht="14" customHeight="1" x14ac:dyDescent="0.2">
      <c r="B300" s="72" t="e">
        <f>IF(Loan_Not_Paid*Values_Entered,Payment_Number,"")</f>
        <v>#NAME?</v>
      </c>
      <c r="C300" s="52">
        <f t="shared" si="25"/>
        <v>54088</v>
      </c>
      <c r="D300" s="58">
        <f t="shared" si="26"/>
        <v>0</v>
      </c>
      <c r="E300" s="212">
        <f t="shared" si="27"/>
        <v>0</v>
      </c>
      <c r="F300" s="58">
        <f t="shared" si="28"/>
        <v>0</v>
      </c>
      <c r="G300" s="58">
        <f t="shared" si="29"/>
        <v>0</v>
      </c>
      <c r="H300" s="58">
        <f t="shared" si="30"/>
        <v>0</v>
      </c>
    </row>
    <row r="301" spans="2:8" ht="14" customHeight="1" x14ac:dyDescent="0.2">
      <c r="B301" s="72" t="e">
        <f>IF(Loan_Not_Paid*Values_Entered,Payment_Number,"")</f>
        <v>#NAME?</v>
      </c>
      <c r="C301" s="52">
        <f t="shared" si="25"/>
        <v>54117</v>
      </c>
      <c r="D301" s="58">
        <f t="shared" si="26"/>
        <v>0</v>
      </c>
      <c r="E301" s="212">
        <f t="shared" si="27"/>
        <v>0</v>
      </c>
      <c r="F301" s="58">
        <f t="shared" si="28"/>
        <v>0</v>
      </c>
      <c r="G301" s="58">
        <f t="shared" si="29"/>
        <v>0</v>
      </c>
      <c r="H301" s="58">
        <f t="shared" si="30"/>
        <v>0</v>
      </c>
    </row>
    <row r="302" spans="2:8" ht="14" customHeight="1" x14ac:dyDescent="0.2">
      <c r="B302" s="72" t="e">
        <f>IF(Loan_Not_Paid*Values_Entered,Payment_Number,"")</f>
        <v>#NAME?</v>
      </c>
      <c r="C302" s="52">
        <f t="shared" si="25"/>
        <v>54148</v>
      </c>
      <c r="D302" s="58">
        <f t="shared" si="26"/>
        <v>0</v>
      </c>
      <c r="E302" s="212">
        <f t="shared" si="27"/>
        <v>0</v>
      </c>
      <c r="F302" s="58">
        <f t="shared" si="28"/>
        <v>0</v>
      </c>
      <c r="G302" s="58">
        <f t="shared" si="29"/>
        <v>0</v>
      </c>
      <c r="H302" s="58">
        <f t="shared" si="30"/>
        <v>0</v>
      </c>
    </row>
    <row r="303" spans="2:8" ht="14" customHeight="1" x14ac:dyDescent="0.2">
      <c r="B303" s="72" t="e">
        <f>IF(Loan_Not_Paid*Values_Entered,Payment_Number,"")</f>
        <v>#NAME?</v>
      </c>
      <c r="C303" s="52">
        <f t="shared" si="25"/>
        <v>54178</v>
      </c>
      <c r="D303" s="58">
        <f t="shared" si="26"/>
        <v>0</v>
      </c>
      <c r="E303" s="212">
        <f t="shared" si="27"/>
        <v>0</v>
      </c>
      <c r="F303" s="58">
        <f t="shared" si="28"/>
        <v>0</v>
      </c>
      <c r="G303" s="58">
        <f t="shared" si="29"/>
        <v>0</v>
      </c>
      <c r="H303" s="58">
        <f t="shared" si="30"/>
        <v>0</v>
      </c>
    </row>
    <row r="304" spans="2:8" ht="14" customHeight="1" x14ac:dyDescent="0.2">
      <c r="B304" s="72" t="e">
        <f>IF(Loan_Not_Paid*Values_Entered,Payment_Number,"")</f>
        <v>#NAME?</v>
      </c>
      <c r="C304" s="52">
        <f t="shared" si="25"/>
        <v>54209</v>
      </c>
      <c r="D304" s="58">
        <f t="shared" si="26"/>
        <v>0</v>
      </c>
      <c r="E304" s="212">
        <f t="shared" si="27"/>
        <v>0</v>
      </c>
      <c r="F304" s="58">
        <f t="shared" si="28"/>
        <v>0</v>
      </c>
      <c r="G304" s="58">
        <f t="shared" si="29"/>
        <v>0</v>
      </c>
      <c r="H304" s="58">
        <f t="shared" si="30"/>
        <v>0</v>
      </c>
    </row>
    <row r="305" spans="2:8" ht="14" customHeight="1" x14ac:dyDescent="0.2">
      <c r="B305" s="72" t="e">
        <f>IF(Loan_Not_Paid*Values_Entered,Payment_Number,"")</f>
        <v>#NAME?</v>
      </c>
      <c r="C305" s="52">
        <f t="shared" si="25"/>
        <v>54239</v>
      </c>
      <c r="D305" s="58">
        <f t="shared" si="26"/>
        <v>0</v>
      </c>
      <c r="E305" s="212">
        <f t="shared" si="27"/>
        <v>0</v>
      </c>
      <c r="F305" s="58">
        <f t="shared" si="28"/>
        <v>0</v>
      </c>
      <c r="G305" s="58">
        <f t="shared" si="29"/>
        <v>0</v>
      </c>
      <c r="H305" s="58">
        <f t="shared" si="30"/>
        <v>0</v>
      </c>
    </row>
    <row r="306" spans="2:8" ht="14" customHeight="1" x14ac:dyDescent="0.2">
      <c r="B306" s="72" t="e">
        <f>IF(Loan_Not_Paid*Values_Entered,Payment_Number,"")</f>
        <v>#NAME?</v>
      </c>
      <c r="C306" s="52">
        <f t="shared" si="25"/>
        <v>54270</v>
      </c>
      <c r="D306" s="58">
        <f t="shared" si="26"/>
        <v>0</v>
      </c>
      <c r="E306" s="212">
        <f t="shared" si="27"/>
        <v>0</v>
      </c>
      <c r="F306" s="58">
        <f t="shared" si="28"/>
        <v>0</v>
      </c>
      <c r="G306" s="58">
        <f t="shared" si="29"/>
        <v>0</v>
      </c>
      <c r="H306" s="58">
        <f t="shared" si="30"/>
        <v>0</v>
      </c>
    </row>
    <row r="307" spans="2:8" ht="14" customHeight="1" x14ac:dyDescent="0.2">
      <c r="B307" s="72" t="e">
        <f>IF(Loan_Not_Paid*Values_Entered,Payment_Number,"")</f>
        <v>#NAME?</v>
      </c>
      <c r="C307" s="52">
        <f t="shared" si="25"/>
        <v>54301</v>
      </c>
      <c r="D307" s="58">
        <f t="shared" si="26"/>
        <v>0</v>
      </c>
      <c r="E307" s="212">
        <f t="shared" si="27"/>
        <v>0</v>
      </c>
      <c r="F307" s="58">
        <f t="shared" si="28"/>
        <v>0</v>
      </c>
      <c r="G307" s="58">
        <f t="shared" si="29"/>
        <v>0</v>
      </c>
      <c r="H307" s="58">
        <f t="shared" si="30"/>
        <v>0</v>
      </c>
    </row>
    <row r="308" spans="2:8" ht="14" customHeight="1" x14ac:dyDescent="0.2">
      <c r="B308" s="72" t="e">
        <f>IF(Loan_Not_Paid*Values_Entered,Payment_Number,"")</f>
        <v>#NAME?</v>
      </c>
      <c r="C308" s="52">
        <f t="shared" si="25"/>
        <v>54331</v>
      </c>
      <c r="D308" s="58">
        <f t="shared" si="26"/>
        <v>0</v>
      </c>
      <c r="E308" s="212">
        <f t="shared" si="27"/>
        <v>0</v>
      </c>
      <c r="F308" s="58">
        <f t="shared" si="28"/>
        <v>0</v>
      </c>
      <c r="G308" s="58">
        <f t="shared" si="29"/>
        <v>0</v>
      </c>
      <c r="H308" s="58">
        <f t="shared" si="30"/>
        <v>0</v>
      </c>
    </row>
    <row r="309" spans="2:8" ht="14" customHeight="1" x14ac:dyDescent="0.2">
      <c r="B309" s="72" t="e">
        <f>IF(Loan_Not_Paid*Values_Entered,Payment_Number,"")</f>
        <v>#NAME?</v>
      </c>
      <c r="C309" s="52">
        <f t="shared" si="25"/>
        <v>54362</v>
      </c>
      <c r="D309" s="58">
        <f t="shared" si="26"/>
        <v>0</v>
      </c>
      <c r="E309" s="212">
        <f t="shared" si="27"/>
        <v>0</v>
      </c>
      <c r="F309" s="58">
        <f t="shared" si="28"/>
        <v>0</v>
      </c>
      <c r="G309" s="58">
        <f t="shared" si="29"/>
        <v>0</v>
      </c>
      <c r="H309" s="58">
        <f t="shared" si="30"/>
        <v>0</v>
      </c>
    </row>
    <row r="310" spans="2:8" ht="14" customHeight="1" x14ac:dyDescent="0.2">
      <c r="B310" s="72" t="e">
        <f>IF(Loan_Not_Paid*Values_Entered,Payment_Number,"")</f>
        <v>#NAME?</v>
      </c>
      <c r="C310" s="52">
        <f t="shared" si="25"/>
        <v>54392</v>
      </c>
      <c r="D310" s="58">
        <f t="shared" si="26"/>
        <v>0</v>
      </c>
      <c r="E310" s="212">
        <f t="shared" si="27"/>
        <v>0</v>
      </c>
      <c r="F310" s="58">
        <f t="shared" si="28"/>
        <v>0</v>
      </c>
      <c r="G310" s="58">
        <f t="shared" si="29"/>
        <v>0</v>
      </c>
      <c r="H310" s="58">
        <f t="shared" si="30"/>
        <v>0</v>
      </c>
    </row>
    <row r="311" spans="2:8" ht="14" customHeight="1" x14ac:dyDescent="0.2">
      <c r="B311" s="72" t="e">
        <f>IF(Loan_Not_Paid*Values_Entered,Payment_Number,"")</f>
        <v>#NAME?</v>
      </c>
      <c r="C311" s="52">
        <f t="shared" si="25"/>
        <v>54423</v>
      </c>
      <c r="D311" s="58">
        <f t="shared" si="26"/>
        <v>0</v>
      </c>
      <c r="E311" s="212">
        <f t="shared" si="27"/>
        <v>0</v>
      </c>
      <c r="F311" s="58">
        <f t="shared" si="28"/>
        <v>0</v>
      </c>
      <c r="G311" s="58">
        <f t="shared" si="29"/>
        <v>0</v>
      </c>
      <c r="H311" s="58">
        <f t="shared" si="30"/>
        <v>0</v>
      </c>
    </row>
    <row r="312" spans="2:8" ht="14" customHeight="1" x14ac:dyDescent="0.2">
      <c r="B312" s="72" t="e">
        <f>IF(Loan_Not_Paid*Values_Entered,Payment_Number,"")</f>
        <v>#NAME?</v>
      </c>
      <c r="C312" s="52">
        <f t="shared" si="25"/>
        <v>54454</v>
      </c>
      <c r="D312" s="58">
        <f t="shared" si="26"/>
        <v>0</v>
      </c>
      <c r="E312" s="212">
        <f t="shared" si="27"/>
        <v>0</v>
      </c>
      <c r="F312" s="58">
        <f t="shared" si="28"/>
        <v>0</v>
      </c>
      <c r="G312" s="58">
        <f t="shared" si="29"/>
        <v>0</v>
      </c>
      <c r="H312" s="58">
        <f t="shared" si="30"/>
        <v>0</v>
      </c>
    </row>
    <row r="313" spans="2:8" ht="14" customHeight="1" x14ac:dyDescent="0.2">
      <c r="B313" s="72" t="e">
        <f>IF(Loan_Not_Paid*Values_Entered,Payment_Number,"")</f>
        <v>#NAME?</v>
      </c>
      <c r="C313" s="52">
        <f t="shared" si="25"/>
        <v>54482</v>
      </c>
      <c r="D313" s="58">
        <f t="shared" si="26"/>
        <v>0</v>
      </c>
      <c r="E313" s="212">
        <f t="shared" si="27"/>
        <v>0</v>
      </c>
      <c r="F313" s="58">
        <f t="shared" si="28"/>
        <v>0</v>
      </c>
      <c r="G313" s="58">
        <f t="shared" si="29"/>
        <v>0</v>
      </c>
      <c r="H313" s="58">
        <f t="shared" si="30"/>
        <v>0</v>
      </c>
    </row>
    <row r="314" spans="2:8" ht="14" customHeight="1" x14ac:dyDescent="0.2">
      <c r="B314" s="72" t="e">
        <f>IF(Loan_Not_Paid*Values_Entered,Payment_Number,"")</f>
        <v>#NAME?</v>
      </c>
      <c r="C314" s="52">
        <f t="shared" si="25"/>
        <v>54513</v>
      </c>
      <c r="D314" s="58">
        <f t="shared" si="26"/>
        <v>0</v>
      </c>
      <c r="E314" s="212">
        <f t="shared" si="27"/>
        <v>0</v>
      </c>
      <c r="F314" s="58">
        <f t="shared" si="28"/>
        <v>0</v>
      </c>
      <c r="G314" s="58">
        <f t="shared" si="29"/>
        <v>0</v>
      </c>
      <c r="H314" s="58">
        <f t="shared" si="30"/>
        <v>0</v>
      </c>
    </row>
    <row r="315" spans="2:8" ht="14" customHeight="1" x14ac:dyDescent="0.2">
      <c r="B315" s="72" t="e">
        <f>IF(Loan_Not_Paid*Values_Entered,Payment_Number,"")</f>
        <v>#NAME?</v>
      </c>
      <c r="C315" s="52">
        <f t="shared" si="25"/>
        <v>54543</v>
      </c>
      <c r="D315" s="58">
        <f t="shared" si="26"/>
        <v>0</v>
      </c>
      <c r="E315" s="212">
        <f t="shared" si="27"/>
        <v>0</v>
      </c>
      <c r="F315" s="58">
        <f t="shared" si="28"/>
        <v>0</v>
      </c>
      <c r="G315" s="58">
        <f t="shared" si="29"/>
        <v>0</v>
      </c>
      <c r="H315" s="58">
        <f t="shared" si="30"/>
        <v>0</v>
      </c>
    </row>
    <row r="316" spans="2:8" ht="14" customHeight="1" x14ac:dyDescent="0.2">
      <c r="B316" s="72" t="e">
        <f>IF(Loan_Not_Paid*Values_Entered,Payment_Number,"")</f>
        <v>#NAME?</v>
      </c>
      <c r="C316" s="52">
        <f t="shared" si="25"/>
        <v>54574</v>
      </c>
      <c r="D316" s="58">
        <f t="shared" si="26"/>
        <v>0</v>
      </c>
      <c r="E316" s="212">
        <f t="shared" si="27"/>
        <v>0</v>
      </c>
      <c r="F316" s="58">
        <f t="shared" si="28"/>
        <v>0</v>
      </c>
      <c r="G316" s="58">
        <f t="shared" si="29"/>
        <v>0</v>
      </c>
      <c r="H316" s="58">
        <f t="shared" si="30"/>
        <v>0</v>
      </c>
    </row>
    <row r="317" spans="2:8" ht="14" customHeight="1" x14ac:dyDescent="0.2">
      <c r="B317" s="72" t="e">
        <f>IF(Loan_Not_Paid*Values_Entered,Payment_Number,"")</f>
        <v>#NAME?</v>
      </c>
      <c r="C317" s="52">
        <f t="shared" si="25"/>
        <v>54604</v>
      </c>
      <c r="D317" s="58">
        <f t="shared" si="26"/>
        <v>0</v>
      </c>
      <c r="E317" s="212">
        <f t="shared" si="27"/>
        <v>0</v>
      </c>
      <c r="F317" s="58">
        <f t="shared" si="28"/>
        <v>0</v>
      </c>
      <c r="G317" s="58">
        <f t="shared" si="29"/>
        <v>0</v>
      </c>
      <c r="H317" s="58">
        <f t="shared" si="30"/>
        <v>0</v>
      </c>
    </row>
    <row r="318" spans="2:8" ht="14" customHeight="1" x14ac:dyDescent="0.2">
      <c r="B318" s="72" t="e">
        <f>IF(Loan_Not_Paid*Values_Entered,Payment_Number,"")</f>
        <v>#NAME?</v>
      </c>
      <c r="C318" s="52">
        <f t="shared" si="25"/>
        <v>54635</v>
      </c>
      <c r="D318" s="58">
        <f t="shared" si="26"/>
        <v>0</v>
      </c>
      <c r="E318" s="212">
        <f t="shared" si="27"/>
        <v>0</v>
      </c>
      <c r="F318" s="58">
        <f t="shared" si="28"/>
        <v>0</v>
      </c>
      <c r="G318" s="58">
        <f t="shared" si="29"/>
        <v>0</v>
      </c>
      <c r="H318" s="58">
        <f t="shared" si="30"/>
        <v>0</v>
      </c>
    </row>
    <row r="319" spans="2:8" ht="14" customHeight="1" x14ac:dyDescent="0.2">
      <c r="B319" s="72" t="e">
        <f>IF(Loan_Not_Paid*Values_Entered,Payment_Number,"")</f>
        <v>#NAME?</v>
      </c>
      <c r="C319" s="52">
        <f t="shared" si="25"/>
        <v>54666</v>
      </c>
      <c r="D319" s="58">
        <f t="shared" si="26"/>
        <v>0</v>
      </c>
      <c r="E319" s="212">
        <f t="shared" si="27"/>
        <v>0</v>
      </c>
      <c r="F319" s="58">
        <f t="shared" si="28"/>
        <v>0</v>
      </c>
      <c r="G319" s="58">
        <f t="shared" si="29"/>
        <v>0</v>
      </c>
      <c r="H319" s="58">
        <f t="shared" si="30"/>
        <v>0</v>
      </c>
    </row>
    <row r="320" spans="2:8" ht="14" customHeight="1" x14ac:dyDescent="0.2">
      <c r="B320" s="72" t="e">
        <f>IF(Loan_Not_Paid*Values_Entered,Payment_Number,"")</f>
        <v>#NAME?</v>
      </c>
      <c r="C320" s="52">
        <f t="shared" si="25"/>
        <v>54696</v>
      </c>
      <c r="D320" s="58">
        <f t="shared" si="26"/>
        <v>0</v>
      </c>
      <c r="E320" s="212">
        <f t="shared" si="27"/>
        <v>0</v>
      </c>
      <c r="F320" s="58">
        <f t="shared" si="28"/>
        <v>0</v>
      </c>
      <c r="G320" s="58">
        <f t="shared" si="29"/>
        <v>0</v>
      </c>
      <c r="H320" s="58">
        <f t="shared" si="30"/>
        <v>0</v>
      </c>
    </row>
    <row r="321" spans="2:8" ht="14" customHeight="1" x14ac:dyDescent="0.2">
      <c r="B321" s="72" t="e">
        <f>IF(Loan_Not_Paid*Values_Entered,Payment_Number,"")</f>
        <v>#NAME?</v>
      </c>
      <c r="C321" s="52">
        <f t="shared" si="25"/>
        <v>54727</v>
      </c>
      <c r="D321" s="58">
        <f t="shared" si="26"/>
        <v>0</v>
      </c>
      <c r="E321" s="212">
        <f t="shared" si="27"/>
        <v>0</v>
      </c>
      <c r="F321" s="58">
        <f t="shared" si="28"/>
        <v>0</v>
      </c>
      <c r="G321" s="58">
        <f t="shared" si="29"/>
        <v>0</v>
      </c>
      <c r="H321" s="58">
        <f t="shared" si="30"/>
        <v>0</v>
      </c>
    </row>
    <row r="322" spans="2:8" ht="14" customHeight="1" x14ac:dyDescent="0.2">
      <c r="B322" s="72" t="e">
        <f>IF(Loan_Not_Paid*Values_Entered,Payment_Number,"")</f>
        <v>#NAME?</v>
      </c>
      <c r="C322" s="52">
        <f t="shared" si="25"/>
        <v>54757</v>
      </c>
      <c r="D322" s="58">
        <f t="shared" si="26"/>
        <v>0</v>
      </c>
      <c r="E322" s="212">
        <f t="shared" si="27"/>
        <v>0</v>
      </c>
      <c r="F322" s="58">
        <f t="shared" si="28"/>
        <v>0</v>
      </c>
      <c r="G322" s="58">
        <f t="shared" si="29"/>
        <v>0</v>
      </c>
      <c r="H322" s="58">
        <f t="shared" si="30"/>
        <v>0</v>
      </c>
    </row>
    <row r="323" spans="2:8" ht="14" customHeight="1" x14ac:dyDescent="0.2">
      <c r="B323" s="72" t="e">
        <f>IF(Loan_Not_Paid*Values_Entered,Payment_Number,"")</f>
        <v>#NAME?</v>
      </c>
      <c r="C323" s="52">
        <f t="shared" si="25"/>
        <v>54788</v>
      </c>
      <c r="D323" s="58">
        <f t="shared" si="26"/>
        <v>0</v>
      </c>
      <c r="E323" s="212">
        <f t="shared" si="27"/>
        <v>0</v>
      </c>
      <c r="F323" s="58">
        <f t="shared" si="28"/>
        <v>0</v>
      </c>
      <c r="G323" s="58">
        <f t="shared" si="29"/>
        <v>0</v>
      </c>
      <c r="H323" s="58">
        <f t="shared" si="30"/>
        <v>0</v>
      </c>
    </row>
    <row r="324" spans="2:8" ht="14" customHeight="1" x14ac:dyDescent="0.2">
      <c r="B324" s="72" t="e">
        <f>IF(Loan_Not_Paid*Values_Entered,Payment_Number,"")</f>
        <v>#NAME?</v>
      </c>
      <c r="C324" s="52">
        <f t="shared" si="25"/>
        <v>54819</v>
      </c>
      <c r="D324" s="58">
        <f t="shared" si="26"/>
        <v>0</v>
      </c>
      <c r="E324" s="212">
        <f t="shared" si="27"/>
        <v>0</v>
      </c>
      <c r="F324" s="58">
        <f t="shared" si="28"/>
        <v>0</v>
      </c>
      <c r="G324" s="58">
        <f t="shared" si="29"/>
        <v>0</v>
      </c>
      <c r="H324" s="58">
        <f t="shared" si="30"/>
        <v>0</v>
      </c>
    </row>
    <row r="325" spans="2:8" ht="14" customHeight="1" x14ac:dyDescent="0.2">
      <c r="B325" s="72" t="e">
        <f>IF(Loan_Not_Paid*Values_Entered,Payment_Number,"")</f>
        <v>#NAME?</v>
      </c>
      <c r="C325" s="52">
        <f t="shared" si="25"/>
        <v>54847</v>
      </c>
      <c r="D325" s="58">
        <f t="shared" si="26"/>
        <v>0</v>
      </c>
      <c r="E325" s="212">
        <f t="shared" si="27"/>
        <v>0</v>
      </c>
      <c r="F325" s="58">
        <f t="shared" si="28"/>
        <v>0</v>
      </c>
      <c r="G325" s="58">
        <f t="shared" si="29"/>
        <v>0</v>
      </c>
      <c r="H325" s="58">
        <f t="shared" si="30"/>
        <v>0</v>
      </c>
    </row>
    <row r="326" spans="2:8" ht="14" customHeight="1" x14ac:dyDescent="0.2">
      <c r="B326" s="72" t="e">
        <f>IF(Loan_Not_Paid*Values_Entered,Payment_Number,"")</f>
        <v>#NAME?</v>
      </c>
      <c r="C326" s="52">
        <f t="shared" si="25"/>
        <v>54878</v>
      </c>
      <c r="D326" s="58">
        <f t="shared" si="26"/>
        <v>0</v>
      </c>
      <c r="E326" s="212">
        <f t="shared" si="27"/>
        <v>0</v>
      </c>
      <c r="F326" s="58">
        <f t="shared" si="28"/>
        <v>0</v>
      </c>
      <c r="G326" s="58">
        <f t="shared" si="29"/>
        <v>0</v>
      </c>
      <c r="H326" s="58">
        <f t="shared" si="30"/>
        <v>0</v>
      </c>
    </row>
    <row r="327" spans="2:8" ht="14" customHeight="1" x14ac:dyDescent="0.2">
      <c r="B327" s="72" t="e">
        <f>IF(Loan_Not_Paid*Values_Entered,Payment_Number,"")</f>
        <v>#NAME?</v>
      </c>
      <c r="C327" s="52">
        <f t="shared" si="25"/>
        <v>54908</v>
      </c>
      <c r="D327" s="58">
        <f t="shared" si="26"/>
        <v>0</v>
      </c>
      <c r="E327" s="212">
        <f t="shared" si="27"/>
        <v>0</v>
      </c>
      <c r="F327" s="58">
        <f t="shared" si="28"/>
        <v>0</v>
      </c>
      <c r="G327" s="58">
        <f t="shared" si="29"/>
        <v>0</v>
      </c>
      <c r="H327" s="58">
        <f t="shared" si="30"/>
        <v>0</v>
      </c>
    </row>
    <row r="328" spans="2:8" ht="14" customHeight="1" x14ac:dyDescent="0.2">
      <c r="B328" s="72" t="e">
        <f>IF(Loan_Not_Paid*Values_Entered,Payment_Number,"")</f>
        <v>#NAME?</v>
      </c>
      <c r="C328" s="52">
        <f t="shared" si="25"/>
        <v>54939</v>
      </c>
      <c r="D328" s="58">
        <f t="shared" si="26"/>
        <v>0</v>
      </c>
      <c r="E328" s="212">
        <f t="shared" si="27"/>
        <v>0</v>
      </c>
      <c r="F328" s="58">
        <f t="shared" si="28"/>
        <v>0</v>
      </c>
      <c r="G328" s="58">
        <f t="shared" si="29"/>
        <v>0</v>
      </c>
      <c r="H328" s="58">
        <f t="shared" si="30"/>
        <v>0</v>
      </c>
    </row>
    <row r="329" spans="2:8" ht="14" customHeight="1" x14ac:dyDescent="0.2">
      <c r="B329" s="72" t="e">
        <f>IF(Loan_Not_Paid*Values_Entered,Payment_Number,"")</f>
        <v>#NAME?</v>
      </c>
      <c r="C329" s="52">
        <f t="shared" si="25"/>
        <v>54969</v>
      </c>
      <c r="D329" s="58">
        <f t="shared" si="26"/>
        <v>0</v>
      </c>
      <c r="E329" s="212">
        <f t="shared" si="27"/>
        <v>0</v>
      </c>
      <c r="F329" s="58">
        <f t="shared" si="28"/>
        <v>0</v>
      </c>
      <c r="G329" s="58">
        <f t="shared" si="29"/>
        <v>0</v>
      </c>
      <c r="H329" s="58">
        <f t="shared" si="30"/>
        <v>0</v>
      </c>
    </row>
    <row r="330" spans="2:8" ht="14" customHeight="1" x14ac:dyDescent="0.2">
      <c r="B330" s="72" t="e">
        <f>IF(Loan_Not_Paid*Values_Entered,Payment_Number,"")</f>
        <v>#NAME?</v>
      </c>
      <c r="C330" s="52">
        <f t="shared" si="25"/>
        <v>55000</v>
      </c>
      <c r="D330" s="58">
        <f t="shared" si="26"/>
        <v>0</v>
      </c>
      <c r="E330" s="212">
        <f t="shared" si="27"/>
        <v>0</v>
      </c>
      <c r="F330" s="58">
        <f t="shared" si="28"/>
        <v>0</v>
      </c>
      <c r="G330" s="58">
        <f t="shared" si="29"/>
        <v>0</v>
      </c>
      <c r="H330" s="58">
        <f t="shared" si="30"/>
        <v>0</v>
      </c>
    </row>
    <row r="331" spans="2:8" ht="14" customHeight="1" x14ac:dyDescent="0.2">
      <c r="B331" s="72" t="e">
        <f>IF(Loan_Not_Paid*Values_Entered,Payment_Number,"")</f>
        <v>#NAME?</v>
      </c>
      <c r="C331" s="52">
        <f t="shared" ref="C331:C368" si="31">EOMONTH(C330+2,0)</f>
        <v>55031</v>
      </c>
      <c r="D331" s="58">
        <f t="shared" ref="D331:D368" si="32">H330</f>
        <v>0</v>
      </c>
      <c r="E331" s="212">
        <f t="shared" ref="E331:E368" si="33">IF(D331&gt;0,$G$3,0)</f>
        <v>0</v>
      </c>
      <c r="F331" s="58">
        <f t="shared" ref="F331:F368" si="34">-E331-G331</f>
        <v>0</v>
      </c>
      <c r="G331" s="58">
        <f t="shared" ref="G331:G368" si="35">IF(D331&gt;0,D331*($D$4/12),0)</f>
        <v>0</v>
      </c>
      <c r="H331" s="58">
        <f t="shared" ref="H331:H368" si="36">D331-F331</f>
        <v>0</v>
      </c>
    </row>
    <row r="332" spans="2:8" ht="14" customHeight="1" x14ac:dyDescent="0.2">
      <c r="B332" s="72" t="e">
        <f>IF(Loan_Not_Paid*Values_Entered,Payment_Number,"")</f>
        <v>#NAME?</v>
      </c>
      <c r="C332" s="52">
        <f t="shared" si="31"/>
        <v>55061</v>
      </c>
      <c r="D332" s="58">
        <f t="shared" si="32"/>
        <v>0</v>
      </c>
      <c r="E332" s="212">
        <f t="shared" si="33"/>
        <v>0</v>
      </c>
      <c r="F332" s="58">
        <f t="shared" si="34"/>
        <v>0</v>
      </c>
      <c r="G332" s="58">
        <f t="shared" si="35"/>
        <v>0</v>
      </c>
      <c r="H332" s="58">
        <f t="shared" si="36"/>
        <v>0</v>
      </c>
    </row>
    <row r="333" spans="2:8" ht="14" customHeight="1" x14ac:dyDescent="0.2">
      <c r="B333" s="72" t="e">
        <f>IF(Loan_Not_Paid*Values_Entered,Payment_Number,"")</f>
        <v>#NAME?</v>
      </c>
      <c r="C333" s="52">
        <f t="shared" si="31"/>
        <v>55092</v>
      </c>
      <c r="D333" s="58">
        <f t="shared" si="32"/>
        <v>0</v>
      </c>
      <c r="E333" s="212">
        <f t="shared" si="33"/>
        <v>0</v>
      </c>
      <c r="F333" s="58">
        <f t="shared" si="34"/>
        <v>0</v>
      </c>
      <c r="G333" s="58">
        <f t="shared" si="35"/>
        <v>0</v>
      </c>
      <c r="H333" s="58">
        <f t="shared" si="36"/>
        <v>0</v>
      </c>
    </row>
    <row r="334" spans="2:8" ht="14" customHeight="1" x14ac:dyDescent="0.2">
      <c r="B334" s="72" t="e">
        <f>IF(Loan_Not_Paid*Values_Entered,Payment_Number,"")</f>
        <v>#NAME?</v>
      </c>
      <c r="C334" s="52">
        <f t="shared" si="31"/>
        <v>55122</v>
      </c>
      <c r="D334" s="58">
        <f t="shared" si="32"/>
        <v>0</v>
      </c>
      <c r="E334" s="212">
        <f t="shared" si="33"/>
        <v>0</v>
      </c>
      <c r="F334" s="58">
        <f t="shared" si="34"/>
        <v>0</v>
      </c>
      <c r="G334" s="58">
        <f t="shared" si="35"/>
        <v>0</v>
      </c>
      <c r="H334" s="58">
        <f t="shared" si="36"/>
        <v>0</v>
      </c>
    </row>
    <row r="335" spans="2:8" ht="14" customHeight="1" x14ac:dyDescent="0.2">
      <c r="B335" s="72" t="e">
        <f>IF(Loan_Not_Paid*Values_Entered,Payment_Number,"")</f>
        <v>#NAME?</v>
      </c>
      <c r="C335" s="52">
        <f t="shared" si="31"/>
        <v>55153</v>
      </c>
      <c r="D335" s="58">
        <f t="shared" si="32"/>
        <v>0</v>
      </c>
      <c r="E335" s="212">
        <f t="shared" si="33"/>
        <v>0</v>
      </c>
      <c r="F335" s="58">
        <f t="shared" si="34"/>
        <v>0</v>
      </c>
      <c r="G335" s="58">
        <f t="shared" si="35"/>
        <v>0</v>
      </c>
      <c r="H335" s="58">
        <f t="shared" si="36"/>
        <v>0</v>
      </c>
    </row>
    <row r="336" spans="2:8" ht="14" customHeight="1" x14ac:dyDescent="0.2">
      <c r="B336" s="72" t="e">
        <f>IF(Loan_Not_Paid*Values_Entered,Payment_Number,"")</f>
        <v>#NAME?</v>
      </c>
      <c r="C336" s="52">
        <f t="shared" si="31"/>
        <v>55184</v>
      </c>
      <c r="D336" s="58">
        <f t="shared" si="32"/>
        <v>0</v>
      </c>
      <c r="E336" s="212">
        <f t="shared" si="33"/>
        <v>0</v>
      </c>
      <c r="F336" s="58">
        <f t="shared" si="34"/>
        <v>0</v>
      </c>
      <c r="G336" s="58">
        <f t="shared" si="35"/>
        <v>0</v>
      </c>
      <c r="H336" s="58">
        <f t="shared" si="36"/>
        <v>0</v>
      </c>
    </row>
    <row r="337" spans="2:8" ht="14" customHeight="1" x14ac:dyDescent="0.2">
      <c r="B337" s="72" t="e">
        <f>IF(Loan_Not_Paid*Values_Entered,Payment_Number,"")</f>
        <v>#NAME?</v>
      </c>
      <c r="C337" s="52">
        <f t="shared" si="31"/>
        <v>55212</v>
      </c>
      <c r="D337" s="58">
        <f t="shared" si="32"/>
        <v>0</v>
      </c>
      <c r="E337" s="212">
        <f t="shared" si="33"/>
        <v>0</v>
      </c>
      <c r="F337" s="58">
        <f t="shared" si="34"/>
        <v>0</v>
      </c>
      <c r="G337" s="58">
        <f t="shared" si="35"/>
        <v>0</v>
      </c>
      <c r="H337" s="58">
        <f t="shared" si="36"/>
        <v>0</v>
      </c>
    </row>
    <row r="338" spans="2:8" ht="14" customHeight="1" x14ac:dyDescent="0.2">
      <c r="B338" s="72" t="e">
        <f>IF(Loan_Not_Paid*Values_Entered,Payment_Number,"")</f>
        <v>#NAME?</v>
      </c>
      <c r="C338" s="52">
        <f t="shared" si="31"/>
        <v>55243</v>
      </c>
      <c r="D338" s="58">
        <f t="shared" si="32"/>
        <v>0</v>
      </c>
      <c r="E338" s="212">
        <f t="shared" si="33"/>
        <v>0</v>
      </c>
      <c r="F338" s="58">
        <f t="shared" si="34"/>
        <v>0</v>
      </c>
      <c r="G338" s="58">
        <f t="shared" si="35"/>
        <v>0</v>
      </c>
      <c r="H338" s="58">
        <f t="shared" si="36"/>
        <v>0</v>
      </c>
    </row>
    <row r="339" spans="2:8" ht="14" customHeight="1" x14ac:dyDescent="0.2">
      <c r="B339" s="72" t="e">
        <f>IF(Loan_Not_Paid*Values_Entered,Payment_Number,"")</f>
        <v>#NAME?</v>
      </c>
      <c r="C339" s="52">
        <f t="shared" si="31"/>
        <v>55273</v>
      </c>
      <c r="D339" s="58">
        <f t="shared" si="32"/>
        <v>0</v>
      </c>
      <c r="E339" s="212">
        <f t="shared" si="33"/>
        <v>0</v>
      </c>
      <c r="F339" s="58">
        <f t="shared" si="34"/>
        <v>0</v>
      </c>
      <c r="G339" s="58">
        <f t="shared" si="35"/>
        <v>0</v>
      </c>
      <c r="H339" s="58">
        <f t="shared" si="36"/>
        <v>0</v>
      </c>
    </row>
    <row r="340" spans="2:8" ht="14" customHeight="1" x14ac:dyDescent="0.2">
      <c r="B340" s="72" t="e">
        <f>IF(Loan_Not_Paid*Values_Entered,Payment_Number,"")</f>
        <v>#NAME?</v>
      </c>
      <c r="C340" s="52">
        <f t="shared" si="31"/>
        <v>55304</v>
      </c>
      <c r="D340" s="58">
        <f t="shared" si="32"/>
        <v>0</v>
      </c>
      <c r="E340" s="212">
        <f t="shared" si="33"/>
        <v>0</v>
      </c>
      <c r="F340" s="58">
        <f t="shared" si="34"/>
        <v>0</v>
      </c>
      <c r="G340" s="58">
        <f t="shared" si="35"/>
        <v>0</v>
      </c>
      <c r="H340" s="58">
        <f t="shared" si="36"/>
        <v>0</v>
      </c>
    </row>
    <row r="341" spans="2:8" ht="14" customHeight="1" x14ac:dyDescent="0.2">
      <c r="B341" s="72" t="e">
        <f>IF(Loan_Not_Paid*Values_Entered,Payment_Number,"")</f>
        <v>#NAME?</v>
      </c>
      <c r="C341" s="52">
        <f t="shared" si="31"/>
        <v>55334</v>
      </c>
      <c r="D341" s="58">
        <f t="shared" si="32"/>
        <v>0</v>
      </c>
      <c r="E341" s="212">
        <f t="shared" si="33"/>
        <v>0</v>
      </c>
      <c r="F341" s="58">
        <f t="shared" si="34"/>
        <v>0</v>
      </c>
      <c r="G341" s="58">
        <f t="shared" si="35"/>
        <v>0</v>
      </c>
      <c r="H341" s="58">
        <f t="shared" si="36"/>
        <v>0</v>
      </c>
    </row>
    <row r="342" spans="2:8" ht="14" customHeight="1" x14ac:dyDescent="0.2">
      <c r="B342" s="72" t="e">
        <f>IF(Loan_Not_Paid*Values_Entered,Payment_Number,"")</f>
        <v>#NAME?</v>
      </c>
      <c r="C342" s="52">
        <f t="shared" si="31"/>
        <v>55365</v>
      </c>
      <c r="D342" s="58">
        <f t="shared" si="32"/>
        <v>0</v>
      </c>
      <c r="E342" s="212">
        <f t="shared" si="33"/>
        <v>0</v>
      </c>
      <c r="F342" s="58">
        <f t="shared" si="34"/>
        <v>0</v>
      </c>
      <c r="G342" s="58">
        <f t="shared" si="35"/>
        <v>0</v>
      </c>
      <c r="H342" s="58">
        <f t="shared" si="36"/>
        <v>0</v>
      </c>
    </row>
    <row r="343" spans="2:8" ht="14" customHeight="1" x14ac:dyDescent="0.2">
      <c r="B343" s="72" t="e">
        <f>IF(Loan_Not_Paid*Values_Entered,Payment_Number,"")</f>
        <v>#NAME?</v>
      </c>
      <c r="C343" s="52">
        <f t="shared" si="31"/>
        <v>55396</v>
      </c>
      <c r="D343" s="58">
        <f t="shared" si="32"/>
        <v>0</v>
      </c>
      <c r="E343" s="212">
        <f t="shared" si="33"/>
        <v>0</v>
      </c>
      <c r="F343" s="58">
        <f t="shared" si="34"/>
        <v>0</v>
      </c>
      <c r="G343" s="58">
        <f t="shared" si="35"/>
        <v>0</v>
      </c>
      <c r="H343" s="58">
        <f t="shared" si="36"/>
        <v>0</v>
      </c>
    </row>
    <row r="344" spans="2:8" ht="14" customHeight="1" x14ac:dyDescent="0.2">
      <c r="B344" s="72" t="e">
        <f>IF(Loan_Not_Paid*Values_Entered,Payment_Number,"")</f>
        <v>#NAME?</v>
      </c>
      <c r="C344" s="52">
        <f t="shared" si="31"/>
        <v>55426</v>
      </c>
      <c r="D344" s="58">
        <f t="shared" si="32"/>
        <v>0</v>
      </c>
      <c r="E344" s="212">
        <f t="shared" si="33"/>
        <v>0</v>
      </c>
      <c r="F344" s="58">
        <f t="shared" si="34"/>
        <v>0</v>
      </c>
      <c r="G344" s="58">
        <f t="shared" si="35"/>
        <v>0</v>
      </c>
      <c r="H344" s="58">
        <f t="shared" si="36"/>
        <v>0</v>
      </c>
    </row>
    <row r="345" spans="2:8" ht="14" customHeight="1" x14ac:dyDescent="0.2">
      <c r="B345" s="72" t="e">
        <f>IF(Loan_Not_Paid*Values_Entered,Payment_Number,"")</f>
        <v>#NAME?</v>
      </c>
      <c r="C345" s="52">
        <f t="shared" si="31"/>
        <v>55457</v>
      </c>
      <c r="D345" s="58">
        <f t="shared" si="32"/>
        <v>0</v>
      </c>
      <c r="E345" s="212">
        <f t="shared" si="33"/>
        <v>0</v>
      </c>
      <c r="F345" s="58">
        <f t="shared" si="34"/>
        <v>0</v>
      </c>
      <c r="G345" s="58">
        <f t="shared" si="35"/>
        <v>0</v>
      </c>
      <c r="H345" s="58">
        <f t="shared" si="36"/>
        <v>0</v>
      </c>
    </row>
    <row r="346" spans="2:8" ht="14" customHeight="1" x14ac:dyDescent="0.2">
      <c r="B346" s="72" t="e">
        <f>IF(Loan_Not_Paid*Values_Entered,Payment_Number,"")</f>
        <v>#NAME?</v>
      </c>
      <c r="C346" s="52">
        <f t="shared" si="31"/>
        <v>55487</v>
      </c>
      <c r="D346" s="58">
        <f t="shared" si="32"/>
        <v>0</v>
      </c>
      <c r="E346" s="212">
        <f t="shared" si="33"/>
        <v>0</v>
      </c>
      <c r="F346" s="58">
        <f t="shared" si="34"/>
        <v>0</v>
      </c>
      <c r="G346" s="58">
        <f t="shared" si="35"/>
        <v>0</v>
      </c>
      <c r="H346" s="58">
        <f t="shared" si="36"/>
        <v>0</v>
      </c>
    </row>
    <row r="347" spans="2:8" ht="14" customHeight="1" x14ac:dyDescent="0.2">
      <c r="B347" s="72" t="e">
        <f>IF(Loan_Not_Paid*Values_Entered,Payment_Number,"")</f>
        <v>#NAME?</v>
      </c>
      <c r="C347" s="52">
        <f t="shared" si="31"/>
        <v>55518</v>
      </c>
      <c r="D347" s="58">
        <f t="shared" si="32"/>
        <v>0</v>
      </c>
      <c r="E347" s="212">
        <f t="shared" si="33"/>
        <v>0</v>
      </c>
      <c r="F347" s="58">
        <f t="shared" si="34"/>
        <v>0</v>
      </c>
      <c r="G347" s="58">
        <f t="shared" si="35"/>
        <v>0</v>
      </c>
      <c r="H347" s="58">
        <f t="shared" si="36"/>
        <v>0</v>
      </c>
    </row>
    <row r="348" spans="2:8" ht="14" customHeight="1" x14ac:dyDescent="0.2">
      <c r="B348" s="72" t="e">
        <f>IF(Loan_Not_Paid*Values_Entered,Payment_Number,"")</f>
        <v>#NAME?</v>
      </c>
      <c r="C348" s="52">
        <f t="shared" si="31"/>
        <v>55549</v>
      </c>
      <c r="D348" s="58">
        <f t="shared" si="32"/>
        <v>0</v>
      </c>
      <c r="E348" s="212">
        <f t="shared" si="33"/>
        <v>0</v>
      </c>
      <c r="F348" s="58">
        <f t="shared" si="34"/>
        <v>0</v>
      </c>
      <c r="G348" s="58">
        <f t="shared" si="35"/>
        <v>0</v>
      </c>
      <c r="H348" s="58">
        <f t="shared" si="36"/>
        <v>0</v>
      </c>
    </row>
    <row r="349" spans="2:8" ht="14" customHeight="1" x14ac:dyDescent="0.2">
      <c r="B349" s="72" t="e">
        <f>IF(Loan_Not_Paid*Values_Entered,Payment_Number,"")</f>
        <v>#NAME?</v>
      </c>
      <c r="C349" s="52">
        <f t="shared" si="31"/>
        <v>55578</v>
      </c>
      <c r="D349" s="58">
        <f t="shared" si="32"/>
        <v>0</v>
      </c>
      <c r="E349" s="212">
        <f t="shared" si="33"/>
        <v>0</v>
      </c>
      <c r="F349" s="58">
        <f t="shared" si="34"/>
        <v>0</v>
      </c>
      <c r="G349" s="58">
        <f t="shared" si="35"/>
        <v>0</v>
      </c>
      <c r="H349" s="58">
        <f t="shared" si="36"/>
        <v>0</v>
      </c>
    </row>
    <row r="350" spans="2:8" ht="14" customHeight="1" x14ac:dyDescent="0.2">
      <c r="B350" s="72" t="e">
        <f>IF(Loan_Not_Paid*Values_Entered,Payment_Number,"")</f>
        <v>#NAME?</v>
      </c>
      <c r="C350" s="52">
        <f t="shared" si="31"/>
        <v>55609</v>
      </c>
      <c r="D350" s="58">
        <f t="shared" si="32"/>
        <v>0</v>
      </c>
      <c r="E350" s="212">
        <f t="shared" si="33"/>
        <v>0</v>
      </c>
      <c r="F350" s="58">
        <f t="shared" si="34"/>
        <v>0</v>
      </c>
      <c r="G350" s="58">
        <f t="shared" si="35"/>
        <v>0</v>
      </c>
      <c r="H350" s="58">
        <f t="shared" si="36"/>
        <v>0</v>
      </c>
    </row>
    <row r="351" spans="2:8" ht="14" customHeight="1" x14ac:dyDescent="0.2">
      <c r="B351" s="72" t="e">
        <f>IF(Loan_Not_Paid*Values_Entered,Payment_Number,"")</f>
        <v>#NAME?</v>
      </c>
      <c r="C351" s="52">
        <f t="shared" si="31"/>
        <v>55639</v>
      </c>
      <c r="D351" s="58">
        <f t="shared" si="32"/>
        <v>0</v>
      </c>
      <c r="E351" s="212">
        <f t="shared" si="33"/>
        <v>0</v>
      </c>
      <c r="F351" s="58">
        <f t="shared" si="34"/>
        <v>0</v>
      </c>
      <c r="G351" s="58">
        <f t="shared" si="35"/>
        <v>0</v>
      </c>
      <c r="H351" s="58">
        <f t="shared" si="36"/>
        <v>0</v>
      </c>
    </row>
    <row r="352" spans="2:8" ht="14" customHeight="1" x14ac:dyDescent="0.2">
      <c r="B352" s="72" t="e">
        <f>IF(Loan_Not_Paid*Values_Entered,Payment_Number,"")</f>
        <v>#NAME?</v>
      </c>
      <c r="C352" s="52">
        <f t="shared" si="31"/>
        <v>55670</v>
      </c>
      <c r="D352" s="58">
        <f t="shared" si="32"/>
        <v>0</v>
      </c>
      <c r="E352" s="212">
        <f t="shared" si="33"/>
        <v>0</v>
      </c>
      <c r="F352" s="58">
        <f t="shared" si="34"/>
        <v>0</v>
      </c>
      <c r="G352" s="58">
        <f t="shared" si="35"/>
        <v>0</v>
      </c>
      <c r="H352" s="58">
        <f t="shared" si="36"/>
        <v>0</v>
      </c>
    </row>
    <row r="353" spans="2:8" ht="14" customHeight="1" x14ac:dyDescent="0.2">
      <c r="B353" s="72" t="e">
        <f>IF(Loan_Not_Paid*Values_Entered,Payment_Number,"")</f>
        <v>#NAME?</v>
      </c>
      <c r="C353" s="52">
        <f t="shared" si="31"/>
        <v>55700</v>
      </c>
      <c r="D353" s="58">
        <f t="shared" si="32"/>
        <v>0</v>
      </c>
      <c r="E353" s="212">
        <f t="shared" si="33"/>
        <v>0</v>
      </c>
      <c r="F353" s="58">
        <f t="shared" si="34"/>
        <v>0</v>
      </c>
      <c r="G353" s="58">
        <f t="shared" si="35"/>
        <v>0</v>
      </c>
      <c r="H353" s="58">
        <f t="shared" si="36"/>
        <v>0</v>
      </c>
    </row>
    <row r="354" spans="2:8" ht="14" customHeight="1" x14ac:dyDescent="0.2">
      <c r="B354" s="72" t="e">
        <f>IF(Loan_Not_Paid*Values_Entered,Payment_Number,"")</f>
        <v>#NAME?</v>
      </c>
      <c r="C354" s="52">
        <f t="shared" si="31"/>
        <v>55731</v>
      </c>
      <c r="D354" s="58">
        <f t="shared" si="32"/>
        <v>0</v>
      </c>
      <c r="E354" s="212">
        <f t="shared" si="33"/>
        <v>0</v>
      </c>
      <c r="F354" s="58">
        <f t="shared" si="34"/>
        <v>0</v>
      </c>
      <c r="G354" s="58">
        <f t="shared" si="35"/>
        <v>0</v>
      </c>
      <c r="H354" s="58">
        <f t="shared" si="36"/>
        <v>0</v>
      </c>
    </row>
    <row r="355" spans="2:8" ht="14" customHeight="1" x14ac:dyDescent="0.2">
      <c r="B355" s="72" t="e">
        <f>IF(Loan_Not_Paid*Values_Entered,Payment_Number,"")</f>
        <v>#NAME?</v>
      </c>
      <c r="C355" s="52">
        <f t="shared" si="31"/>
        <v>55762</v>
      </c>
      <c r="D355" s="58">
        <f t="shared" si="32"/>
        <v>0</v>
      </c>
      <c r="E355" s="212">
        <f t="shared" si="33"/>
        <v>0</v>
      </c>
      <c r="F355" s="58">
        <f t="shared" si="34"/>
        <v>0</v>
      </c>
      <c r="G355" s="58">
        <f t="shared" si="35"/>
        <v>0</v>
      </c>
      <c r="H355" s="58">
        <f t="shared" si="36"/>
        <v>0</v>
      </c>
    </row>
    <row r="356" spans="2:8" ht="14" customHeight="1" x14ac:dyDescent="0.2">
      <c r="B356" s="72" t="e">
        <f>IF(Loan_Not_Paid*Values_Entered,Payment_Number,"")</f>
        <v>#NAME?</v>
      </c>
      <c r="C356" s="52">
        <f t="shared" si="31"/>
        <v>55792</v>
      </c>
      <c r="D356" s="58">
        <f t="shared" si="32"/>
        <v>0</v>
      </c>
      <c r="E356" s="212">
        <f t="shared" si="33"/>
        <v>0</v>
      </c>
      <c r="F356" s="58">
        <f t="shared" si="34"/>
        <v>0</v>
      </c>
      <c r="G356" s="58">
        <f t="shared" si="35"/>
        <v>0</v>
      </c>
      <c r="H356" s="58">
        <f t="shared" si="36"/>
        <v>0</v>
      </c>
    </row>
    <row r="357" spans="2:8" ht="14" customHeight="1" x14ac:dyDescent="0.2">
      <c r="B357" s="72" t="e">
        <f>IF(Loan_Not_Paid*Values_Entered,Payment_Number,"")</f>
        <v>#NAME?</v>
      </c>
      <c r="C357" s="52">
        <f t="shared" si="31"/>
        <v>55823</v>
      </c>
      <c r="D357" s="58">
        <f t="shared" si="32"/>
        <v>0</v>
      </c>
      <c r="E357" s="212">
        <f t="shared" si="33"/>
        <v>0</v>
      </c>
      <c r="F357" s="58">
        <f t="shared" si="34"/>
        <v>0</v>
      </c>
      <c r="G357" s="58">
        <f t="shared" si="35"/>
        <v>0</v>
      </c>
      <c r="H357" s="58">
        <f t="shared" si="36"/>
        <v>0</v>
      </c>
    </row>
    <row r="358" spans="2:8" ht="14" customHeight="1" x14ac:dyDescent="0.2">
      <c r="B358" s="72" t="e">
        <f>IF(Loan_Not_Paid*Values_Entered,Payment_Number,"")</f>
        <v>#NAME?</v>
      </c>
      <c r="C358" s="52">
        <f t="shared" si="31"/>
        <v>55853</v>
      </c>
      <c r="D358" s="58">
        <f t="shared" si="32"/>
        <v>0</v>
      </c>
      <c r="E358" s="212">
        <f t="shared" si="33"/>
        <v>0</v>
      </c>
      <c r="F358" s="58">
        <f t="shared" si="34"/>
        <v>0</v>
      </c>
      <c r="G358" s="58">
        <f t="shared" si="35"/>
        <v>0</v>
      </c>
      <c r="H358" s="58">
        <f t="shared" si="36"/>
        <v>0</v>
      </c>
    </row>
    <row r="359" spans="2:8" ht="14" customHeight="1" x14ac:dyDescent="0.2">
      <c r="B359" s="72" t="e">
        <f>IF(Loan_Not_Paid*Values_Entered,Payment_Number,"")</f>
        <v>#NAME?</v>
      </c>
      <c r="C359" s="52">
        <f t="shared" si="31"/>
        <v>55884</v>
      </c>
      <c r="D359" s="58">
        <f t="shared" si="32"/>
        <v>0</v>
      </c>
      <c r="E359" s="212">
        <f t="shared" si="33"/>
        <v>0</v>
      </c>
      <c r="F359" s="58">
        <f t="shared" si="34"/>
        <v>0</v>
      </c>
      <c r="G359" s="58">
        <f t="shared" si="35"/>
        <v>0</v>
      </c>
      <c r="H359" s="58">
        <f t="shared" si="36"/>
        <v>0</v>
      </c>
    </row>
    <row r="360" spans="2:8" ht="14" customHeight="1" x14ac:dyDescent="0.2">
      <c r="B360" s="72" t="e">
        <f>IF(Loan_Not_Paid*Values_Entered,Payment_Number,"")</f>
        <v>#NAME?</v>
      </c>
      <c r="C360" s="52">
        <f t="shared" si="31"/>
        <v>55915</v>
      </c>
      <c r="D360" s="58">
        <f t="shared" si="32"/>
        <v>0</v>
      </c>
      <c r="E360" s="212">
        <f t="shared" si="33"/>
        <v>0</v>
      </c>
      <c r="F360" s="58">
        <f t="shared" si="34"/>
        <v>0</v>
      </c>
      <c r="G360" s="58">
        <f t="shared" si="35"/>
        <v>0</v>
      </c>
      <c r="H360" s="58">
        <f t="shared" si="36"/>
        <v>0</v>
      </c>
    </row>
    <row r="361" spans="2:8" ht="14" customHeight="1" x14ac:dyDescent="0.2">
      <c r="B361" s="72" t="e">
        <f>IF(Loan_Not_Paid*Values_Entered,Payment_Number,"")</f>
        <v>#NAME?</v>
      </c>
      <c r="C361" s="52">
        <f t="shared" si="31"/>
        <v>55943</v>
      </c>
      <c r="D361" s="58">
        <f t="shared" si="32"/>
        <v>0</v>
      </c>
      <c r="E361" s="212">
        <f t="shared" si="33"/>
        <v>0</v>
      </c>
      <c r="F361" s="58">
        <f t="shared" si="34"/>
        <v>0</v>
      </c>
      <c r="G361" s="58">
        <f t="shared" si="35"/>
        <v>0</v>
      </c>
      <c r="H361" s="58">
        <f t="shared" si="36"/>
        <v>0</v>
      </c>
    </row>
    <row r="362" spans="2:8" ht="14" customHeight="1" x14ac:dyDescent="0.2">
      <c r="B362" s="72" t="e">
        <f>IF(Loan_Not_Paid*Values_Entered,Payment_Number,"")</f>
        <v>#NAME?</v>
      </c>
      <c r="C362" s="52">
        <f t="shared" si="31"/>
        <v>55974</v>
      </c>
      <c r="D362" s="58">
        <f t="shared" si="32"/>
        <v>0</v>
      </c>
      <c r="E362" s="212">
        <f t="shared" si="33"/>
        <v>0</v>
      </c>
      <c r="F362" s="58">
        <f t="shared" si="34"/>
        <v>0</v>
      </c>
      <c r="G362" s="58">
        <f t="shared" si="35"/>
        <v>0</v>
      </c>
      <c r="H362" s="58">
        <f t="shared" si="36"/>
        <v>0</v>
      </c>
    </row>
    <row r="363" spans="2:8" ht="14" customHeight="1" x14ac:dyDescent="0.2">
      <c r="B363" s="72" t="e">
        <f>IF(Loan_Not_Paid*Values_Entered,Payment_Number,"")</f>
        <v>#NAME?</v>
      </c>
      <c r="C363" s="52">
        <f t="shared" si="31"/>
        <v>56004</v>
      </c>
      <c r="D363" s="58">
        <f t="shared" si="32"/>
        <v>0</v>
      </c>
      <c r="E363" s="212">
        <f t="shared" si="33"/>
        <v>0</v>
      </c>
      <c r="F363" s="58">
        <f t="shared" si="34"/>
        <v>0</v>
      </c>
      <c r="G363" s="58">
        <f t="shared" si="35"/>
        <v>0</v>
      </c>
      <c r="H363" s="58">
        <f t="shared" si="36"/>
        <v>0</v>
      </c>
    </row>
    <row r="364" spans="2:8" ht="14" customHeight="1" x14ac:dyDescent="0.2">
      <c r="B364" s="72" t="e">
        <f>IF(Loan_Not_Paid*Values_Entered,Payment_Number,"")</f>
        <v>#NAME?</v>
      </c>
      <c r="C364" s="52">
        <f t="shared" si="31"/>
        <v>56035</v>
      </c>
      <c r="D364" s="58">
        <f t="shared" si="32"/>
        <v>0</v>
      </c>
      <c r="E364" s="212">
        <f t="shared" si="33"/>
        <v>0</v>
      </c>
      <c r="F364" s="58">
        <f t="shared" si="34"/>
        <v>0</v>
      </c>
      <c r="G364" s="58">
        <f t="shared" si="35"/>
        <v>0</v>
      </c>
      <c r="H364" s="58">
        <f t="shared" si="36"/>
        <v>0</v>
      </c>
    </row>
    <row r="365" spans="2:8" ht="14" customHeight="1" x14ac:dyDescent="0.2">
      <c r="B365" s="72" t="e">
        <f>IF(Loan_Not_Paid*Values_Entered,Payment_Number,"")</f>
        <v>#NAME?</v>
      </c>
      <c r="C365" s="52">
        <f t="shared" si="31"/>
        <v>56065</v>
      </c>
      <c r="D365" s="58">
        <f t="shared" si="32"/>
        <v>0</v>
      </c>
      <c r="E365" s="212">
        <f t="shared" si="33"/>
        <v>0</v>
      </c>
      <c r="F365" s="58">
        <f t="shared" si="34"/>
        <v>0</v>
      </c>
      <c r="G365" s="58">
        <f t="shared" si="35"/>
        <v>0</v>
      </c>
      <c r="H365" s="58">
        <f t="shared" si="36"/>
        <v>0</v>
      </c>
    </row>
    <row r="366" spans="2:8" ht="14" customHeight="1" x14ac:dyDescent="0.2">
      <c r="B366" s="72" t="e">
        <f>IF(Loan_Not_Paid*Values_Entered,Payment_Number,"")</f>
        <v>#NAME?</v>
      </c>
      <c r="C366" s="52">
        <f t="shared" si="31"/>
        <v>56096</v>
      </c>
      <c r="D366" s="58">
        <f t="shared" si="32"/>
        <v>0</v>
      </c>
      <c r="E366" s="212">
        <f t="shared" si="33"/>
        <v>0</v>
      </c>
      <c r="F366" s="58">
        <f t="shared" si="34"/>
        <v>0</v>
      </c>
      <c r="G366" s="58">
        <f t="shared" si="35"/>
        <v>0</v>
      </c>
      <c r="H366" s="58">
        <f t="shared" si="36"/>
        <v>0</v>
      </c>
    </row>
    <row r="367" spans="2:8" ht="14" customHeight="1" x14ac:dyDescent="0.2">
      <c r="B367" s="72" t="e">
        <f>IF(Loan_Not_Paid*Values_Entered,Payment_Number,"")</f>
        <v>#NAME?</v>
      </c>
      <c r="C367" s="52">
        <f t="shared" si="31"/>
        <v>56127</v>
      </c>
      <c r="D367" s="58">
        <f t="shared" si="32"/>
        <v>0</v>
      </c>
      <c r="E367" s="212">
        <f t="shared" si="33"/>
        <v>0</v>
      </c>
      <c r="F367" s="58">
        <f t="shared" si="34"/>
        <v>0</v>
      </c>
      <c r="G367" s="58">
        <f t="shared" si="35"/>
        <v>0</v>
      </c>
      <c r="H367" s="58">
        <f t="shared" si="36"/>
        <v>0</v>
      </c>
    </row>
    <row r="368" spans="2:8" ht="14" customHeight="1" x14ac:dyDescent="0.2">
      <c r="B368" s="73" t="e">
        <f>IF(Loan_Not_Paid*Values_Entered,Payment_Number,"")</f>
        <v>#NAME?</v>
      </c>
      <c r="C368" s="52">
        <f t="shared" si="31"/>
        <v>56157</v>
      </c>
      <c r="D368" s="58">
        <f t="shared" si="32"/>
        <v>0</v>
      </c>
      <c r="E368" s="212">
        <f t="shared" si="33"/>
        <v>0</v>
      </c>
      <c r="F368" s="58">
        <f t="shared" si="34"/>
        <v>0</v>
      </c>
      <c r="G368" s="58">
        <f t="shared" si="35"/>
        <v>0</v>
      </c>
      <c r="H368" s="58">
        <f t="shared" si="36"/>
        <v>0</v>
      </c>
    </row>
    <row r="369" spans="4:8" ht="14" customHeight="1" x14ac:dyDescent="0.2">
      <c r="D369" s="67"/>
      <c r="E369" s="67"/>
      <c r="F369" s="67"/>
      <c r="G369" s="67"/>
      <c r="H369" s="67"/>
    </row>
    <row r="370" spans="4:8" ht="14" customHeight="1" x14ac:dyDescent="0.2">
      <c r="D370" s="67"/>
      <c r="E370" s="67"/>
      <c r="F370" s="67"/>
      <c r="G370" s="67"/>
      <c r="H370" s="67"/>
    </row>
    <row r="371" spans="4:8" ht="14" customHeight="1" x14ac:dyDescent="0.2">
      <c r="D371" s="67"/>
      <c r="E371" s="67"/>
      <c r="F371" s="67"/>
      <c r="G371" s="67"/>
      <c r="H371" s="67"/>
    </row>
  </sheetData>
  <conditionalFormatting sqref="B9:B368">
    <cfRule type="expression" dxfId="11" priority="4" stopIfTrue="1">
      <formula>IF(ROW(B9)=Last_Row,TRUE,FALSE)</formula>
    </cfRule>
  </conditionalFormatting>
  <conditionalFormatting sqref="B9:H368">
    <cfRule type="expression" dxfId="10" priority="1" stopIfTrue="1">
      <formula>NOT(Loan_Not_Paid)</formula>
    </cfRule>
  </conditionalFormatting>
  <conditionalFormatting sqref="C9:G368">
    <cfRule type="expression" dxfId="9" priority="2" stopIfTrue="1">
      <formula>IF(ROW(C9)=Last_Row,TRUE,FALSE)</formula>
    </cfRule>
  </conditionalFormatting>
  <conditionalFormatting sqref="H9:H368">
    <cfRule type="expression" dxfId="8" priority="6" stopIfTrue="1">
      <formula>IF(ROW(H9)=Last_Row,TRUE,FALSE)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131"/>
  <sheetViews>
    <sheetView showGridLines="0" zoomScale="125" zoomScaleNormal="100" workbookViewId="0">
      <pane ySplit="8" topLeftCell="A14" activePane="bottomLeft" state="frozenSplit"/>
      <selection activeCell="D6" sqref="D6"/>
      <selection pane="bottomLeft" activeCell="D6" sqref="D6"/>
    </sheetView>
  </sheetViews>
  <sheetFormatPr baseColWidth="10" defaultColWidth="9.1640625" defaultRowHeight="14" customHeight="1" x14ac:dyDescent="0.2"/>
  <cols>
    <col min="1" max="1" width="3.6640625" style="43" customWidth="1"/>
    <col min="2" max="2" width="4.1640625" style="47" customWidth="1"/>
    <col min="3" max="8" width="16.6640625" style="47" customWidth="1"/>
    <col min="9" max="9" width="3.83203125" style="43" customWidth="1"/>
    <col min="10" max="11" width="9.1640625" style="43"/>
    <col min="12" max="12" width="10.33203125" style="43" bestFit="1" customWidth="1"/>
    <col min="13" max="16384" width="9.1640625" style="43"/>
  </cols>
  <sheetData>
    <row r="1" spans="1:12" ht="14" customHeight="1" x14ac:dyDescent="0.2">
      <c r="A1" s="31" t="s">
        <v>151</v>
      </c>
      <c r="B1" s="68"/>
      <c r="C1" s="35"/>
      <c r="D1" s="35"/>
      <c r="E1" s="35"/>
      <c r="F1" s="35"/>
      <c r="G1" s="35"/>
      <c r="H1" s="35"/>
      <c r="I1" s="36"/>
    </row>
    <row r="2" spans="1:12" ht="14" customHeight="1" x14ac:dyDescent="0.2">
      <c r="A2" s="44"/>
      <c r="B2" s="69"/>
      <c r="C2" s="45"/>
      <c r="D2" s="45"/>
      <c r="E2" s="45"/>
      <c r="F2" s="45"/>
      <c r="G2" s="45"/>
      <c r="H2" s="45"/>
      <c r="I2" s="46"/>
    </row>
    <row r="3" spans="1:12" ht="14" customHeight="1" x14ac:dyDescent="0.2">
      <c r="A3" s="44"/>
      <c r="C3" s="48" t="s">
        <v>49</v>
      </c>
      <c r="D3" s="49">
        <f>'2.0 Assumptions'!O8</f>
        <v>0</v>
      </c>
      <c r="E3" s="43"/>
      <c r="F3" s="48" t="s">
        <v>53</v>
      </c>
      <c r="G3" s="211">
        <f>PMT(D4/12,D5*12,D3)</f>
        <v>0</v>
      </c>
      <c r="I3" s="46"/>
    </row>
    <row r="4" spans="1:12" ht="14" customHeight="1" x14ac:dyDescent="0.2">
      <c r="A4" s="44"/>
      <c r="C4" s="48" t="s">
        <v>50</v>
      </c>
      <c r="D4" s="50">
        <f>'2.0 Assumptions'!O12</f>
        <v>0.09</v>
      </c>
      <c r="E4" s="43"/>
      <c r="F4" s="48" t="s">
        <v>54</v>
      </c>
      <c r="G4" s="51">
        <f>D5*12</f>
        <v>72</v>
      </c>
      <c r="I4" s="46"/>
    </row>
    <row r="5" spans="1:12" ht="14" customHeight="1" x14ac:dyDescent="0.2">
      <c r="A5" s="44"/>
      <c r="C5" s="48" t="s">
        <v>51</v>
      </c>
      <c r="D5" s="215">
        <f>'2.0 Assumptions'!O16</f>
        <v>6</v>
      </c>
      <c r="E5" s="43"/>
      <c r="F5" s="48" t="s">
        <v>55</v>
      </c>
      <c r="G5" s="49">
        <f>SUM(G9:G128)</f>
        <v>0</v>
      </c>
      <c r="I5" s="46"/>
    </row>
    <row r="6" spans="1:12" ht="14" customHeight="1" x14ac:dyDescent="0.2">
      <c r="A6" s="44"/>
      <c r="C6" s="48" t="s">
        <v>52</v>
      </c>
      <c r="D6" s="52">
        <f>'2.0 Assumptions'!O2</f>
        <v>45200</v>
      </c>
      <c r="E6" s="43"/>
      <c r="F6" s="48" t="s">
        <v>56</v>
      </c>
      <c r="G6" s="49" t="e">
        <f>IF(Values_Entered,Monthly_Payment*Number_of_Payments,"")</f>
        <v>#NAME?</v>
      </c>
      <c r="I6" s="46"/>
    </row>
    <row r="7" spans="1:12" ht="14" customHeight="1" x14ac:dyDescent="0.2">
      <c r="A7" s="44"/>
      <c r="B7" s="12"/>
      <c r="C7" s="48"/>
      <c r="E7" s="52"/>
      <c r="I7" s="46"/>
    </row>
    <row r="8" spans="1:12" s="56" customFormat="1" ht="14" customHeight="1" x14ac:dyDescent="0.2">
      <c r="A8" s="53"/>
      <c r="B8" s="54" t="s">
        <v>57</v>
      </c>
      <c r="C8" s="54" t="s">
        <v>58</v>
      </c>
      <c r="D8" s="54" t="s">
        <v>44</v>
      </c>
      <c r="E8" s="54" t="s">
        <v>59</v>
      </c>
      <c r="F8" s="54" t="s">
        <v>60</v>
      </c>
      <c r="G8" s="54" t="s">
        <v>45</v>
      </c>
      <c r="H8" s="54" t="s">
        <v>61</v>
      </c>
      <c r="I8" s="55"/>
    </row>
    <row r="9" spans="1:12" s="60" customFormat="1" ht="14" customHeight="1" x14ac:dyDescent="0.2">
      <c r="A9" s="57"/>
      <c r="B9" s="70">
        <v>1</v>
      </c>
      <c r="C9" s="52">
        <f>EOMONTH(D6,0)</f>
        <v>45230</v>
      </c>
      <c r="D9" s="58">
        <f>D3</f>
        <v>0</v>
      </c>
      <c r="E9" s="212">
        <f>-$G$3</f>
        <v>0</v>
      </c>
      <c r="F9" s="212">
        <f>E9-G9</f>
        <v>0</v>
      </c>
      <c r="G9" s="58">
        <f>D9*($D$4/12)</f>
        <v>0</v>
      </c>
      <c r="H9" s="58">
        <f>D9-F9</f>
        <v>0</v>
      </c>
      <c r="I9" s="59"/>
      <c r="L9" s="61"/>
    </row>
    <row r="10" spans="1:12" s="60" customFormat="1" ht="14" customHeight="1" x14ac:dyDescent="0.2">
      <c r="A10" s="57"/>
      <c r="B10" s="70">
        <v>2</v>
      </c>
      <c r="C10" s="52">
        <f>EOMONTH(C9+2,0)</f>
        <v>45260</v>
      </c>
      <c r="D10" s="58">
        <f>H9</f>
        <v>0</v>
      </c>
      <c r="E10" s="212">
        <f>-$G$3</f>
        <v>0</v>
      </c>
      <c r="F10" s="212">
        <f>E10-G10</f>
        <v>0</v>
      </c>
      <c r="G10" s="58">
        <f>D10*($D$4/12)</f>
        <v>0</v>
      </c>
      <c r="H10" s="58">
        <f>D10-F10</f>
        <v>0</v>
      </c>
      <c r="I10" s="59"/>
      <c r="L10" s="61"/>
    </row>
    <row r="11" spans="1:12" s="60" customFormat="1" ht="14" customHeight="1" x14ac:dyDescent="0.2">
      <c r="A11" s="57"/>
      <c r="B11" s="70">
        <v>3</v>
      </c>
      <c r="C11" s="52">
        <f t="shared" ref="C11:C74" si="0">EOMONTH(C10+2,0)</f>
        <v>45291</v>
      </c>
      <c r="D11" s="58">
        <f t="shared" ref="D11:D74" si="1">H10</f>
        <v>0</v>
      </c>
      <c r="E11" s="212">
        <f t="shared" ref="E11:E74" si="2">-$G$3</f>
        <v>0</v>
      </c>
      <c r="F11" s="212">
        <f t="shared" ref="F11:F74" si="3">E11-G11</f>
        <v>0</v>
      </c>
      <c r="G11" s="58">
        <f t="shared" ref="G11:G74" si="4">D11*($D$4/12)</f>
        <v>0</v>
      </c>
      <c r="H11" s="58">
        <f t="shared" ref="H11:H74" si="5">D11-F11</f>
        <v>0</v>
      </c>
      <c r="I11" s="59"/>
      <c r="L11" s="61"/>
    </row>
    <row r="12" spans="1:12" s="60" customFormat="1" ht="14" customHeight="1" x14ac:dyDescent="0.2">
      <c r="A12" s="57"/>
      <c r="B12" s="70">
        <v>4</v>
      </c>
      <c r="C12" s="52">
        <f t="shared" si="0"/>
        <v>45322</v>
      </c>
      <c r="D12" s="58">
        <f t="shared" si="1"/>
        <v>0</v>
      </c>
      <c r="E12" s="212">
        <f t="shared" si="2"/>
        <v>0</v>
      </c>
      <c r="F12" s="212">
        <f t="shared" si="3"/>
        <v>0</v>
      </c>
      <c r="G12" s="58">
        <f t="shared" si="4"/>
        <v>0</v>
      </c>
      <c r="H12" s="58">
        <f t="shared" si="5"/>
        <v>0</v>
      </c>
      <c r="I12" s="59"/>
      <c r="L12" s="61"/>
    </row>
    <row r="13" spans="1:12" s="60" customFormat="1" ht="14" customHeight="1" x14ac:dyDescent="0.2">
      <c r="A13" s="57"/>
      <c r="B13" s="70">
        <v>5</v>
      </c>
      <c r="C13" s="52">
        <f t="shared" si="0"/>
        <v>45351</v>
      </c>
      <c r="D13" s="58">
        <f t="shared" si="1"/>
        <v>0</v>
      </c>
      <c r="E13" s="212">
        <f t="shared" si="2"/>
        <v>0</v>
      </c>
      <c r="F13" s="212">
        <f t="shared" si="3"/>
        <v>0</v>
      </c>
      <c r="G13" s="58">
        <f t="shared" si="4"/>
        <v>0</v>
      </c>
      <c r="H13" s="58">
        <f t="shared" si="5"/>
        <v>0</v>
      </c>
      <c r="I13" s="59"/>
      <c r="L13" s="61"/>
    </row>
    <row r="14" spans="1:12" s="60" customFormat="1" ht="14" customHeight="1" x14ac:dyDescent="0.2">
      <c r="A14" s="57"/>
      <c r="B14" s="70">
        <v>6</v>
      </c>
      <c r="C14" s="52">
        <f t="shared" si="0"/>
        <v>45382</v>
      </c>
      <c r="D14" s="58">
        <f t="shared" si="1"/>
        <v>0</v>
      </c>
      <c r="E14" s="212">
        <f t="shared" si="2"/>
        <v>0</v>
      </c>
      <c r="F14" s="212">
        <f t="shared" si="3"/>
        <v>0</v>
      </c>
      <c r="G14" s="58">
        <f t="shared" si="4"/>
        <v>0</v>
      </c>
      <c r="H14" s="58">
        <f t="shared" si="5"/>
        <v>0</v>
      </c>
      <c r="I14" s="59"/>
      <c r="L14" s="61"/>
    </row>
    <row r="15" spans="1:12" ht="14" customHeight="1" x14ac:dyDescent="0.2">
      <c r="A15" s="44"/>
      <c r="B15" s="70">
        <v>7</v>
      </c>
      <c r="C15" s="52">
        <f t="shared" si="0"/>
        <v>45412</v>
      </c>
      <c r="D15" s="58">
        <f t="shared" si="1"/>
        <v>0</v>
      </c>
      <c r="E15" s="212">
        <f t="shared" si="2"/>
        <v>0</v>
      </c>
      <c r="F15" s="212">
        <f t="shared" si="3"/>
        <v>0</v>
      </c>
      <c r="G15" s="58">
        <f t="shared" si="4"/>
        <v>0</v>
      </c>
      <c r="H15" s="58">
        <f t="shared" si="5"/>
        <v>0</v>
      </c>
      <c r="I15" s="46"/>
      <c r="L15" s="61"/>
    </row>
    <row r="16" spans="1:12" ht="14" customHeight="1" x14ac:dyDescent="0.2">
      <c r="A16" s="44"/>
      <c r="B16" s="70">
        <v>8</v>
      </c>
      <c r="C16" s="52">
        <f t="shared" si="0"/>
        <v>45443</v>
      </c>
      <c r="D16" s="58">
        <f t="shared" si="1"/>
        <v>0</v>
      </c>
      <c r="E16" s="212">
        <f t="shared" si="2"/>
        <v>0</v>
      </c>
      <c r="F16" s="212">
        <f t="shared" si="3"/>
        <v>0</v>
      </c>
      <c r="G16" s="58">
        <f t="shared" si="4"/>
        <v>0</v>
      </c>
      <c r="H16" s="58">
        <f t="shared" si="5"/>
        <v>0</v>
      </c>
      <c r="I16" s="46"/>
      <c r="L16" s="61"/>
    </row>
    <row r="17" spans="1:12" ht="14" customHeight="1" x14ac:dyDescent="0.2">
      <c r="A17" s="44"/>
      <c r="B17" s="70">
        <v>9</v>
      </c>
      <c r="C17" s="52">
        <f t="shared" si="0"/>
        <v>45473</v>
      </c>
      <c r="D17" s="58">
        <f t="shared" si="1"/>
        <v>0</v>
      </c>
      <c r="E17" s="212">
        <f t="shared" si="2"/>
        <v>0</v>
      </c>
      <c r="F17" s="212">
        <f t="shared" si="3"/>
        <v>0</v>
      </c>
      <c r="G17" s="58">
        <f t="shared" si="4"/>
        <v>0</v>
      </c>
      <c r="H17" s="58">
        <f t="shared" si="5"/>
        <v>0</v>
      </c>
      <c r="I17" s="46"/>
      <c r="L17" s="61"/>
    </row>
    <row r="18" spans="1:12" ht="14" customHeight="1" x14ac:dyDescent="0.2">
      <c r="A18" s="44"/>
      <c r="B18" s="70">
        <v>10</v>
      </c>
      <c r="C18" s="52">
        <f t="shared" si="0"/>
        <v>45504</v>
      </c>
      <c r="D18" s="58">
        <f t="shared" si="1"/>
        <v>0</v>
      </c>
      <c r="E18" s="212">
        <f t="shared" si="2"/>
        <v>0</v>
      </c>
      <c r="F18" s="212">
        <f t="shared" si="3"/>
        <v>0</v>
      </c>
      <c r="G18" s="58">
        <f t="shared" si="4"/>
        <v>0</v>
      </c>
      <c r="H18" s="58">
        <f t="shared" si="5"/>
        <v>0</v>
      </c>
      <c r="I18" s="46"/>
      <c r="L18" s="61"/>
    </row>
    <row r="19" spans="1:12" ht="14" customHeight="1" x14ac:dyDescent="0.2">
      <c r="A19" s="44"/>
      <c r="B19" s="70">
        <v>11</v>
      </c>
      <c r="C19" s="52">
        <f t="shared" si="0"/>
        <v>45535</v>
      </c>
      <c r="D19" s="58">
        <f t="shared" si="1"/>
        <v>0</v>
      </c>
      <c r="E19" s="212">
        <f t="shared" si="2"/>
        <v>0</v>
      </c>
      <c r="F19" s="212">
        <f t="shared" si="3"/>
        <v>0</v>
      </c>
      <c r="G19" s="58">
        <f t="shared" si="4"/>
        <v>0</v>
      </c>
      <c r="H19" s="58">
        <f t="shared" si="5"/>
        <v>0</v>
      </c>
      <c r="I19" s="46"/>
      <c r="L19" s="61"/>
    </row>
    <row r="20" spans="1:12" ht="14" customHeight="1" x14ac:dyDescent="0.2">
      <c r="A20" s="44"/>
      <c r="B20" s="70">
        <v>12</v>
      </c>
      <c r="C20" s="52">
        <f t="shared" si="0"/>
        <v>45565</v>
      </c>
      <c r="D20" s="58">
        <f t="shared" si="1"/>
        <v>0</v>
      </c>
      <c r="E20" s="212">
        <f t="shared" si="2"/>
        <v>0</v>
      </c>
      <c r="F20" s="212">
        <f t="shared" si="3"/>
        <v>0</v>
      </c>
      <c r="G20" s="58">
        <f t="shared" si="4"/>
        <v>0</v>
      </c>
      <c r="H20" s="58">
        <f t="shared" si="5"/>
        <v>0</v>
      </c>
      <c r="I20" s="46"/>
      <c r="L20" s="61"/>
    </row>
    <row r="21" spans="1:12" ht="14" customHeight="1" x14ac:dyDescent="0.2">
      <c r="A21" s="44"/>
      <c r="B21" s="70">
        <v>13</v>
      </c>
      <c r="C21" s="52">
        <f t="shared" si="0"/>
        <v>45596</v>
      </c>
      <c r="D21" s="58">
        <f t="shared" si="1"/>
        <v>0</v>
      </c>
      <c r="E21" s="212">
        <f t="shared" si="2"/>
        <v>0</v>
      </c>
      <c r="F21" s="212">
        <f t="shared" si="3"/>
        <v>0</v>
      </c>
      <c r="G21" s="58">
        <f t="shared" si="4"/>
        <v>0</v>
      </c>
      <c r="H21" s="58">
        <f t="shared" si="5"/>
        <v>0</v>
      </c>
      <c r="I21" s="46"/>
    </row>
    <row r="22" spans="1:12" ht="14" customHeight="1" x14ac:dyDescent="0.2">
      <c r="A22" s="44"/>
      <c r="B22" s="70">
        <v>14</v>
      </c>
      <c r="C22" s="52">
        <f t="shared" si="0"/>
        <v>45626</v>
      </c>
      <c r="D22" s="58">
        <f t="shared" si="1"/>
        <v>0</v>
      </c>
      <c r="E22" s="212">
        <f t="shared" si="2"/>
        <v>0</v>
      </c>
      <c r="F22" s="212">
        <f t="shared" si="3"/>
        <v>0</v>
      </c>
      <c r="G22" s="58">
        <f t="shared" si="4"/>
        <v>0</v>
      </c>
      <c r="H22" s="58">
        <f t="shared" si="5"/>
        <v>0</v>
      </c>
      <c r="I22" s="46"/>
    </row>
    <row r="23" spans="1:12" ht="14" customHeight="1" x14ac:dyDescent="0.2">
      <c r="A23" s="44"/>
      <c r="B23" s="70">
        <v>15</v>
      </c>
      <c r="C23" s="52">
        <f t="shared" si="0"/>
        <v>45657</v>
      </c>
      <c r="D23" s="58">
        <f t="shared" si="1"/>
        <v>0</v>
      </c>
      <c r="E23" s="212">
        <f t="shared" si="2"/>
        <v>0</v>
      </c>
      <c r="F23" s="212">
        <f t="shared" si="3"/>
        <v>0</v>
      </c>
      <c r="G23" s="58">
        <f t="shared" si="4"/>
        <v>0</v>
      </c>
      <c r="H23" s="58">
        <f t="shared" si="5"/>
        <v>0</v>
      </c>
      <c r="I23" s="46"/>
    </row>
    <row r="24" spans="1:12" ht="14" customHeight="1" x14ac:dyDescent="0.2">
      <c r="A24" s="44"/>
      <c r="B24" s="70">
        <v>16</v>
      </c>
      <c r="C24" s="52">
        <f t="shared" si="0"/>
        <v>45688</v>
      </c>
      <c r="D24" s="58">
        <f t="shared" si="1"/>
        <v>0</v>
      </c>
      <c r="E24" s="212">
        <f t="shared" si="2"/>
        <v>0</v>
      </c>
      <c r="F24" s="212">
        <f t="shared" si="3"/>
        <v>0</v>
      </c>
      <c r="G24" s="58">
        <f t="shared" si="4"/>
        <v>0</v>
      </c>
      <c r="H24" s="58">
        <f t="shared" si="5"/>
        <v>0</v>
      </c>
      <c r="I24" s="46"/>
    </row>
    <row r="25" spans="1:12" ht="14" customHeight="1" x14ac:dyDescent="0.2">
      <c r="A25" s="44"/>
      <c r="B25" s="70">
        <v>17</v>
      </c>
      <c r="C25" s="52">
        <f t="shared" si="0"/>
        <v>45716</v>
      </c>
      <c r="D25" s="58">
        <f t="shared" si="1"/>
        <v>0</v>
      </c>
      <c r="E25" s="212">
        <f t="shared" si="2"/>
        <v>0</v>
      </c>
      <c r="F25" s="212">
        <f t="shared" si="3"/>
        <v>0</v>
      </c>
      <c r="G25" s="58">
        <f t="shared" si="4"/>
        <v>0</v>
      </c>
      <c r="H25" s="58">
        <f t="shared" si="5"/>
        <v>0</v>
      </c>
      <c r="I25" s="46"/>
    </row>
    <row r="26" spans="1:12" ht="14" customHeight="1" x14ac:dyDescent="0.2">
      <c r="A26" s="44"/>
      <c r="B26" s="70">
        <v>18</v>
      </c>
      <c r="C26" s="52">
        <f t="shared" si="0"/>
        <v>45747</v>
      </c>
      <c r="D26" s="58">
        <f t="shared" si="1"/>
        <v>0</v>
      </c>
      <c r="E26" s="212">
        <f t="shared" si="2"/>
        <v>0</v>
      </c>
      <c r="F26" s="212">
        <f t="shared" si="3"/>
        <v>0</v>
      </c>
      <c r="G26" s="58">
        <f t="shared" si="4"/>
        <v>0</v>
      </c>
      <c r="H26" s="58">
        <f t="shared" si="5"/>
        <v>0</v>
      </c>
      <c r="I26" s="46"/>
    </row>
    <row r="27" spans="1:12" ht="14" customHeight="1" x14ac:dyDescent="0.2">
      <c r="A27" s="44"/>
      <c r="B27" s="70">
        <v>19</v>
      </c>
      <c r="C27" s="52">
        <f t="shared" si="0"/>
        <v>45777</v>
      </c>
      <c r="D27" s="58">
        <f t="shared" si="1"/>
        <v>0</v>
      </c>
      <c r="E27" s="212">
        <f t="shared" si="2"/>
        <v>0</v>
      </c>
      <c r="F27" s="212">
        <f t="shared" si="3"/>
        <v>0</v>
      </c>
      <c r="G27" s="58">
        <f t="shared" si="4"/>
        <v>0</v>
      </c>
      <c r="H27" s="58">
        <f t="shared" si="5"/>
        <v>0</v>
      </c>
      <c r="I27" s="46"/>
    </row>
    <row r="28" spans="1:12" ht="14" customHeight="1" x14ac:dyDescent="0.2">
      <c r="A28" s="44"/>
      <c r="B28" s="70">
        <v>20</v>
      </c>
      <c r="C28" s="52">
        <f t="shared" si="0"/>
        <v>45808</v>
      </c>
      <c r="D28" s="58">
        <f t="shared" si="1"/>
        <v>0</v>
      </c>
      <c r="E28" s="212">
        <f t="shared" si="2"/>
        <v>0</v>
      </c>
      <c r="F28" s="212">
        <f t="shared" si="3"/>
        <v>0</v>
      </c>
      <c r="G28" s="58">
        <f t="shared" si="4"/>
        <v>0</v>
      </c>
      <c r="H28" s="58">
        <f t="shared" si="5"/>
        <v>0</v>
      </c>
      <c r="I28" s="46"/>
    </row>
    <row r="29" spans="1:12" ht="14" customHeight="1" x14ac:dyDescent="0.2">
      <c r="A29" s="44"/>
      <c r="B29" s="70">
        <v>21</v>
      </c>
      <c r="C29" s="52">
        <f t="shared" si="0"/>
        <v>45838</v>
      </c>
      <c r="D29" s="58">
        <f t="shared" si="1"/>
        <v>0</v>
      </c>
      <c r="E29" s="212">
        <f t="shared" si="2"/>
        <v>0</v>
      </c>
      <c r="F29" s="212">
        <f t="shared" si="3"/>
        <v>0</v>
      </c>
      <c r="G29" s="58">
        <f t="shared" si="4"/>
        <v>0</v>
      </c>
      <c r="H29" s="58">
        <f t="shared" si="5"/>
        <v>0</v>
      </c>
      <c r="I29" s="46"/>
    </row>
    <row r="30" spans="1:12" ht="14" customHeight="1" x14ac:dyDescent="0.2">
      <c r="A30" s="44"/>
      <c r="B30" s="70">
        <v>22</v>
      </c>
      <c r="C30" s="52">
        <f t="shared" si="0"/>
        <v>45869</v>
      </c>
      <c r="D30" s="58">
        <f t="shared" si="1"/>
        <v>0</v>
      </c>
      <c r="E30" s="212">
        <f t="shared" si="2"/>
        <v>0</v>
      </c>
      <c r="F30" s="212">
        <f t="shared" si="3"/>
        <v>0</v>
      </c>
      <c r="G30" s="58">
        <f t="shared" si="4"/>
        <v>0</v>
      </c>
      <c r="H30" s="58">
        <f t="shared" si="5"/>
        <v>0</v>
      </c>
      <c r="I30" s="46"/>
    </row>
    <row r="31" spans="1:12" ht="14" customHeight="1" x14ac:dyDescent="0.2">
      <c r="A31" s="44"/>
      <c r="B31" s="70">
        <v>23</v>
      </c>
      <c r="C31" s="52">
        <f t="shared" si="0"/>
        <v>45900</v>
      </c>
      <c r="D31" s="58">
        <f t="shared" si="1"/>
        <v>0</v>
      </c>
      <c r="E31" s="212">
        <f t="shared" si="2"/>
        <v>0</v>
      </c>
      <c r="F31" s="212">
        <f t="shared" si="3"/>
        <v>0</v>
      </c>
      <c r="G31" s="58">
        <f t="shared" si="4"/>
        <v>0</v>
      </c>
      <c r="H31" s="58">
        <f t="shared" si="5"/>
        <v>0</v>
      </c>
      <c r="I31" s="46"/>
    </row>
    <row r="32" spans="1:12" ht="14" customHeight="1" x14ac:dyDescent="0.2">
      <c r="A32" s="44"/>
      <c r="B32" s="70">
        <v>24</v>
      </c>
      <c r="C32" s="52">
        <f t="shared" si="0"/>
        <v>45930</v>
      </c>
      <c r="D32" s="58">
        <f t="shared" si="1"/>
        <v>0</v>
      </c>
      <c r="E32" s="212">
        <f t="shared" si="2"/>
        <v>0</v>
      </c>
      <c r="F32" s="212">
        <f t="shared" si="3"/>
        <v>0</v>
      </c>
      <c r="G32" s="58">
        <f t="shared" si="4"/>
        <v>0</v>
      </c>
      <c r="H32" s="58">
        <f t="shared" si="5"/>
        <v>0</v>
      </c>
      <c r="I32" s="46"/>
    </row>
    <row r="33" spans="1:9" ht="14" customHeight="1" x14ac:dyDescent="0.2">
      <c r="A33" s="44"/>
      <c r="B33" s="70">
        <v>25</v>
      </c>
      <c r="C33" s="52">
        <f t="shared" si="0"/>
        <v>45961</v>
      </c>
      <c r="D33" s="58">
        <f t="shared" si="1"/>
        <v>0</v>
      </c>
      <c r="E33" s="212">
        <f t="shared" si="2"/>
        <v>0</v>
      </c>
      <c r="F33" s="212">
        <f t="shared" si="3"/>
        <v>0</v>
      </c>
      <c r="G33" s="58">
        <f t="shared" si="4"/>
        <v>0</v>
      </c>
      <c r="H33" s="58">
        <f t="shared" si="5"/>
        <v>0</v>
      </c>
      <c r="I33" s="46"/>
    </row>
    <row r="34" spans="1:9" ht="14" customHeight="1" x14ac:dyDescent="0.2">
      <c r="A34" s="44"/>
      <c r="B34" s="70">
        <v>26</v>
      </c>
      <c r="C34" s="52">
        <f t="shared" si="0"/>
        <v>45991</v>
      </c>
      <c r="D34" s="58">
        <f t="shared" si="1"/>
        <v>0</v>
      </c>
      <c r="E34" s="212">
        <f t="shared" si="2"/>
        <v>0</v>
      </c>
      <c r="F34" s="212">
        <f t="shared" si="3"/>
        <v>0</v>
      </c>
      <c r="G34" s="58">
        <f t="shared" si="4"/>
        <v>0</v>
      </c>
      <c r="H34" s="58">
        <f t="shared" si="5"/>
        <v>0</v>
      </c>
      <c r="I34" s="46"/>
    </row>
    <row r="35" spans="1:9" ht="14" customHeight="1" x14ac:dyDescent="0.2">
      <c r="A35" s="44"/>
      <c r="B35" s="70">
        <v>27</v>
      </c>
      <c r="C35" s="52">
        <f t="shared" si="0"/>
        <v>46022</v>
      </c>
      <c r="D35" s="58">
        <f t="shared" si="1"/>
        <v>0</v>
      </c>
      <c r="E35" s="212">
        <f t="shared" si="2"/>
        <v>0</v>
      </c>
      <c r="F35" s="212">
        <f t="shared" si="3"/>
        <v>0</v>
      </c>
      <c r="G35" s="58">
        <f t="shared" si="4"/>
        <v>0</v>
      </c>
      <c r="H35" s="58">
        <f t="shared" si="5"/>
        <v>0</v>
      </c>
      <c r="I35" s="46"/>
    </row>
    <row r="36" spans="1:9" ht="14" customHeight="1" x14ac:dyDescent="0.2">
      <c r="A36" s="44"/>
      <c r="B36" s="70">
        <v>28</v>
      </c>
      <c r="C36" s="52">
        <f t="shared" si="0"/>
        <v>46053</v>
      </c>
      <c r="D36" s="58">
        <f t="shared" si="1"/>
        <v>0</v>
      </c>
      <c r="E36" s="212">
        <f t="shared" si="2"/>
        <v>0</v>
      </c>
      <c r="F36" s="212">
        <f t="shared" si="3"/>
        <v>0</v>
      </c>
      <c r="G36" s="58">
        <f t="shared" si="4"/>
        <v>0</v>
      </c>
      <c r="H36" s="58">
        <f t="shared" si="5"/>
        <v>0</v>
      </c>
      <c r="I36" s="46"/>
    </row>
    <row r="37" spans="1:9" ht="14" customHeight="1" x14ac:dyDescent="0.2">
      <c r="A37" s="44"/>
      <c r="B37" s="70">
        <v>29</v>
      </c>
      <c r="C37" s="52">
        <f t="shared" si="0"/>
        <v>46081</v>
      </c>
      <c r="D37" s="58">
        <f t="shared" si="1"/>
        <v>0</v>
      </c>
      <c r="E37" s="212">
        <f t="shared" si="2"/>
        <v>0</v>
      </c>
      <c r="F37" s="212">
        <f t="shared" si="3"/>
        <v>0</v>
      </c>
      <c r="G37" s="58">
        <f t="shared" si="4"/>
        <v>0</v>
      </c>
      <c r="H37" s="58">
        <f t="shared" si="5"/>
        <v>0</v>
      </c>
      <c r="I37" s="46"/>
    </row>
    <row r="38" spans="1:9" ht="14" customHeight="1" x14ac:dyDescent="0.2">
      <c r="A38" s="44"/>
      <c r="B38" s="70">
        <v>30</v>
      </c>
      <c r="C38" s="52">
        <f t="shared" si="0"/>
        <v>46112</v>
      </c>
      <c r="D38" s="58">
        <f t="shared" si="1"/>
        <v>0</v>
      </c>
      <c r="E38" s="212">
        <f t="shared" si="2"/>
        <v>0</v>
      </c>
      <c r="F38" s="212">
        <f t="shared" si="3"/>
        <v>0</v>
      </c>
      <c r="G38" s="58">
        <f t="shared" si="4"/>
        <v>0</v>
      </c>
      <c r="H38" s="58">
        <f t="shared" si="5"/>
        <v>0</v>
      </c>
      <c r="I38" s="46"/>
    </row>
    <row r="39" spans="1:9" ht="14" customHeight="1" x14ac:dyDescent="0.2">
      <c r="A39" s="44"/>
      <c r="B39" s="70">
        <v>31</v>
      </c>
      <c r="C39" s="52">
        <f t="shared" si="0"/>
        <v>46142</v>
      </c>
      <c r="D39" s="58">
        <f t="shared" si="1"/>
        <v>0</v>
      </c>
      <c r="E39" s="212">
        <f t="shared" si="2"/>
        <v>0</v>
      </c>
      <c r="F39" s="212">
        <f t="shared" si="3"/>
        <v>0</v>
      </c>
      <c r="G39" s="58">
        <f t="shared" si="4"/>
        <v>0</v>
      </c>
      <c r="H39" s="58">
        <f t="shared" si="5"/>
        <v>0</v>
      </c>
      <c r="I39" s="46"/>
    </row>
    <row r="40" spans="1:9" ht="14" customHeight="1" x14ac:dyDescent="0.2">
      <c r="A40" s="44"/>
      <c r="B40" s="70">
        <v>32</v>
      </c>
      <c r="C40" s="52">
        <f t="shared" si="0"/>
        <v>46173</v>
      </c>
      <c r="D40" s="58">
        <f t="shared" si="1"/>
        <v>0</v>
      </c>
      <c r="E40" s="212">
        <f t="shared" si="2"/>
        <v>0</v>
      </c>
      <c r="F40" s="212">
        <f t="shared" si="3"/>
        <v>0</v>
      </c>
      <c r="G40" s="58">
        <f t="shared" si="4"/>
        <v>0</v>
      </c>
      <c r="H40" s="58">
        <f t="shared" si="5"/>
        <v>0</v>
      </c>
      <c r="I40" s="46"/>
    </row>
    <row r="41" spans="1:9" ht="14" customHeight="1" x14ac:dyDescent="0.2">
      <c r="A41" s="44"/>
      <c r="B41" s="70">
        <v>33</v>
      </c>
      <c r="C41" s="52">
        <f t="shared" si="0"/>
        <v>46203</v>
      </c>
      <c r="D41" s="58">
        <f t="shared" si="1"/>
        <v>0</v>
      </c>
      <c r="E41" s="212">
        <f t="shared" si="2"/>
        <v>0</v>
      </c>
      <c r="F41" s="212">
        <f t="shared" si="3"/>
        <v>0</v>
      </c>
      <c r="G41" s="58">
        <f t="shared" si="4"/>
        <v>0</v>
      </c>
      <c r="H41" s="58">
        <f t="shared" si="5"/>
        <v>0</v>
      </c>
      <c r="I41" s="46"/>
    </row>
    <row r="42" spans="1:9" ht="14" customHeight="1" x14ac:dyDescent="0.2">
      <c r="A42" s="44"/>
      <c r="B42" s="70">
        <v>34</v>
      </c>
      <c r="C42" s="52">
        <f t="shared" si="0"/>
        <v>46234</v>
      </c>
      <c r="D42" s="58">
        <f t="shared" si="1"/>
        <v>0</v>
      </c>
      <c r="E42" s="212">
        <f t="shared" si="2"/>
        <v>0</v>
      </c>
      <c r="F42" s="212">
        <f t="shared" si="3"/>
        <v>0</v>
      </c>
      <c r="G42" s="58">
        <f t="shared" si="4"/>
        <v>0</v>
      </c>
      <c r="H42" s="58">
        <f t="shared" si="5"/>
        <v>0</v>
      </c>
      <c r="I42" s="46"/>
    </row>
    <row r="43" spans="1:9" ht="14" customHeight="1" x14ac:dyDescent="0.2">
      <c r="A43" s="44"/>
      <c r="B43" s="70">
        <v>35</v>
      </c>
      <c r="C43" s="52">
        <f t="shared" si="0"/>
        <v>46265</v>
      </c>
      <c r="D43" s="58">
        <f t="shared" si="1"/>
        <v>0</v>
      </c>
      <c r="E43" s="212">
        <f t="shared" si="2"/>
        <v>0</v>
      </c>
      <c r="F43" s="212">
        <f t="shared" si="3"/>
        <v>0</v>
      </c>
      <c r="G43" s="58">
        <f t="shared" si="4"/>
        <v>0</v>
      </c>
      <c r="H43" s="58">
        <f t="shared" si="5"/>
        <v>0</v>
      </c>
      <c r="I43" s="46"/>
    </row>
    <row r="44" spans="1:9" ht="14" customHeight="1" x14ac:dyDescent="0.2">
      <c r="A44" s="44"/>
      <c r="B44" s="70">
        <v>36</v>
      </c>
      <c r="C44" s="52">
        <f t="shared" si="0"/>
        <v>46295</v>
      </c>
      <c r="D44" s="58">
        <f t="shared" si="1"/>
        <v>0</v>
      </c>
      <c r="E44" s="212">
        <f t="shared" si="2"/>
        <v>0</v>
      </c>
      <c r="F44" s="212">
        <f t="shared" si="3"/>
        <v>0</v>
      </c>
      <c r="G44" s="58">
        <f t="shared" si="4"/>
        <v>0</v>
      </c>
      <c r="H44" s="58">
        <f t="shared" si="5"/>
        <v>0</v>
      </c>
      <c r="I44" s="46"/>
    </row>
    <row r="45" spans="1:9" ht="14" customHeight="1" x14ac:dyDescent="0.2">
      <c r="A45" s="44"/>
      <c r="B45" s="70">
        <v>37</v>
      </c>
      <c r="C45" s="52">
        <f t="shared" si="0"/>
        <v>46326</v>
      </c>
      <c r="D45" s="58">
        <f t="shared" si="1"/>
        <v>0</v>
      </c>
      <c r="E45" s="212">
        <f t="shared" si="2"/>
        <v>0</v>
      </c>
      <c r="F45" s="212">
        <f t="shared" si="3"/>
        <v>0</v>
      </c>
      <c r="G45" s="58">
        <f t="shared" si="4"/>
        <v>0</v>
      </c>
      <c r="H45" s="58">
        <f t="shared" si="5"/>
        <v>0</v>
      </c>
      <c r="I45" s="46"/>
    </row>
    <row r="46" spans="1:9" ht="14" customHeight="1" x14ac:dyDescent="0.2">
      <c r="A46" s="44"/>
      <c r="B46" s="70">
        <v>38</v>
      </c>
      <c r="C46" s="52">
        <f t="shared" si="0"/>
        <v>46356</v>
      </c>
      <c r="D46" s="58">
        <f t="shared" si="1"/>
        <v>0</v>
      </c>
      <c r="E46" s="212">
        <f t="shared" si="2"/>
        <v>0</v>
      </c>
      <c r="F46" s="212">
        <f t="shared" si="3"/>
        <v>0</v>
      </c>
      <c r="G46" s="58">
        <f t="shared" si="4"/>
        <v>0</v>
      </c>
      <c r="H46" s="58">
        <f t="shared" si="5"/>
        <v>0</v>
      </c>
      <c r="I46" s="46"/>
    </row>
    <row r="47" spans="1:9" ht="14" customHeight="1" x14ac:dyDescent="0.2">
      <c r="A47" s="44"/>
      <c r="B47" s="70">
        <v>39</v>
      </c>
      <c r="C47" s="52">
        <f t="shared" si="0"/>
        <v>46387</v>
      </c>
      <c r="D47" s="58">
        <f t="shared" si="1"/>
        <v>0</v>
      </c>
      <c r="E47" s="212">
        <f t="shared" si="2"/>
        <v>0</v>
      </c>
      <c r="F47" s="212">
        <f t="shared" si="3"/>
        <v>0</v>
      </c>
      <c r="G47" s="58">
        <f t="shared" si="4"/>
        <v>0</v>
      </c>
      <c r="H47" s="58">
        <f t="shared" si="5"/>
        <v>0</v>
      </c>
      <c r="I47" s="46"/>
    </row>
    <row r="48" spans="1:9" ht="14" customHeight="1" x14ac:dyDescent="0.2">
      <c r="A48" s="44"/>
      <c r="B48" s="70">
        <v>40</v>
      </c>
      <c r="C48" s="52">
        <f t="shared" si="0"/>
        <v>46418</v>
      </c>
      <c r="D48" s="58">
        <f t="shared" si="1"/>
        <v>0</v>
      </c>
      <c r="E48" s="212">
        <f t="shared" si="2"/>
        <v>0</v>
      </c>
      <c r="F48" s="212">
        <f t="shared" si="3"/>
        <v>0</v>
      </c>
      <c r="G48" s="58">
        <f t="shared" si="4"/>
        <v>0</v>
      </c>
      <c r="H48" s="58">
        <f t="shared" si="5"/>
        <v>0</v>
      </c>
      <c r="I48" s="46"/>
    </row>
    <row r="49" spans="1:9" ht="14" customHeight="1" x14ac:dyDescent="0.2">
      <c r="A49" s="44"/>
      <c r="B49" s="70">
        <v>41</v>
      </c>
      <c r="C49" s="52">
        <f t="shared" si="0"/>
        <v>46446</v>
      </c>
      <c r="D49" s="58">
        <f t="shared" si="1"/>
        <v>0</v>
      </c>
      <c r="E49" s="212">
        <f t="shared" si="2"/>
        <v>0</v>
      </c>
      <c r="F49" s="212">
        <f t="shared" si="3"/>
        <v>0</v>
      </c>
      <c r="G49" s="58">
        <f t="shared" si="4"/>
        <v>0</v>
      </c>
      <c r="H49" s="58">
        <f t="shared" si="5"/>
        <v>0</v>
      </c>
      <c r="I49" s="46"/>
    </row>
    <row r="50" spans="1:9" ht="14" customHeight="1" x14ac:dyDescent="0.2">
      <c r="A50" s="44"/>
      <c r="B50" s="70">
        <v>42</v>
      </c>
      <c r="C50" s="52">
        <f t="shared" si="0"/>
        <v>46477</v>
      </c>
      <c r="D50" s="58">
        <f t="shared" si="1"/>
        <v>0</v>
      </c>
      <c r="E50" s="212">
        <f t="shared" si="2"/>
        <v>0</v>
      </c>
      <c r="F50" s="212">
        <f t="shared" si="3"/>
        <v>0</v>
      </c>
      <c r="G50" s="58">
        <f t="shared" si="4"/>
        <v>0</v>
      </c>
      <c r="H50" s="58">
        <f t="shared" si="5"/>
        <v>0</v>
      </c>
      <c r="I50" s="46"/>
    </row>
    <row r="51" spans="1:9" ht="14" customHeight="1" x14ac:dyDescent="0.2">
      <c r="A51" s="44"/>
      <c r="B51" s="70">
        <v>43</v>
      </c>
      <c r="C51" s="52">
        <f t="shared" si="0"/>
        <v>46507</v>
      </c>
      <c r="D51" s="58">
        <f t="shared" si="1"/>
        <v>0</v>
      </c>
      <c r="E51" s="212">
        <f t="shared" si="2"/>
        <v>0</v>
      </c>
      <c r="F51" s="212">
        <f t="shared" si="3"/>
        <v>0</v>
      </c>
      <c r="G51" s="58">
        <f t="shared" si="4"/>
        <v>0</v>
      </c>
      <c r="H51" s="58">
        <f t="shared" si="5"/>
        <v>0</v>
      </c>
      <c r="I51" s="46"/>
    </row>
    <row r="52" spans="1:9" ht="14" customHeight="1" x14ac:dyDescent="0.2">
      <c r="A52" s="44"/>
      <c r="B52" s="70">
        <v>44</v>
      </c>
      <c r="C52" s="52">
        <f t="shared" si="0"/>
        <v>46538</v>
      </c>
      <c r="D52" s="58">
        <f t="shared" si="1"/>
        <v>0</v>
      </c>
      <c r="E52" s="212">
        <f t="shared" si="2"/>
        <v>0</v>
      </c>
      <c r="F52" s="212">
        <f t="shared" si="3"/>
        <v>0</v>
      </c>
      <c r="G52" s="58">
        <f t="shared" si="4"/>
        <v>0</v>
      </c>
      <c r="H52" s="58">
        <f t="shared" si="5"/>
        <v>0</v>
      </c>
      <c r="I52" s="46"/>
    </row>
    <row r="53" spans="1:9" ht="14" customHeight="1" x14ac:dyDescent="0.2">
      <c r="A53" s="44"/>
      <c r="B53" s="70">
        <v>45</v>
      </c>
      <c r="C53" s="52">
        <f t="shared" si="0"/>
        <v>46568</v>
      </c>
      <c r="D53" s="58">
        <f t="shared" si="1"/>
        <v>0</v>
      </c>
      <c r="E53" s="212">
        <f t="shared" si="2"/>
        <v>0</v>
      </c>
      <c r="F53" s="212">
        <f t="shared" si="3"/>
        <v>0</v>
      </c>
      <c r="G53" s="58">
        <f t="shared" si="4"/>
        <v>0</v>
      </c>
      <c r="H53" s="58">
        <f t="shared" si="5"/>
        <v>0</v>
      </c>
      <c r="I53" s="46"/>
    </row>
    <row r="54" spans="1:9" ht="14" customHeight="1" x14ac:dyDescent="0.2">
      <c r="A54" s="44"/>
      <c r="B54" s="70">
        <v>46</v>
      </c>
      <c r="C54" s="52">
        <f t="shared" si="0"/>
        <v>46599</v>
      </c>
      <c r="D54" s="58">
        <f t="shared" si="1"/>
        <v>0</v>
      </c>
      <c r="E54" s="212">
        <f t="shared" si="2"/>
        <v>0</v>
      </c>
      <c r="F54" s="212">
        <f t="shared" si="3"/>
        <v>0</v>
      </c>
      <c r="G54" s="58">
        <f t="shared" si="4"/>
        <v>0</v>
      </c>
      <c r="H54" s="58">
        <f t="shared" si="5"/>
        <v>0</v>
      </c>
      <c r="I54" s="46"/>
    </row>
    <row r="55" spans="1:9" ht="14" customHeight="1" x14ac:dyDescent="0.2">
      <c r="A55" s="44"/>
      <c r="B55" s="70">
        <v>47</v>
      </c>
      <c r="C55" s="52">
        <f t="shared" si="0"/>
        <v>46630</v>
      </c>
      <c r="D55" s="58">
        <f t="shared" si="1"/>
        <v>0</v>
      </c>
      <c r="E55" s="212">
        <f t="shared" si="2"/>
        <v>0</v>
      </c>
      <c r="F55" s="212">
        <f t="shared" si="3"/>
        <v>0</v>
      </c>
      <c r="G55" s="58">
        <f t="shared" si="4"/>
        <v>0</v>
      </c>
      <c r="H55" s="58">
        <f t="shared" si="5"/>
        <v>0</v>
      </c>
      <c r="I55" s="46"/>
    </row>
    <row r="56" spans="1:9" ht="14" customHeight="1" x14ac:dyDescent="0.2">
      <c r="A56" s="44"/>
      <c r="B56" s="70">
        <v>48</v>
      </c>
      <c r="C56" s="52">
        <f t="shared" si="0"/>
        <v>46660</v>
      </c>
      <c r="D56" s="58">
        <f t="shared" si="1"/>
        <v>0</v>
      </c>
      <c r="E56" s="212">
        <f t="shared" si="2"/>
        <v>0</v>
      </c>
      <c r="F56" s="212">
        <f t="shared" si="3"/>
        <v>0</v>
      </c>
      <c r="G56" s="58">
        <f t="shared" si="4"/>
        <v>0</v>
      </c>
      <c r="H56" s="58">
        <f t="shared" si="5"/>
        <v>0</v>
      </c>
      <c r="I56" s="46"/>
    </row>
    <row r="57" spans="1:9" ht="14" customHeight="1" x14ac:dyDescent="0.2">
      <c r="A57" s="44"/>
      <c r="B57" s="70">
        <v>49</v>
      </c>
      <c r="C57" s="52">
        <f t="shared" si="0"/>
        <v>46691</v>
      </c>
      <c r="D57" s="58">
        <f t="shared" si="1"/>
        <v>0</v>
      </c>
      <c r="E57" s="212">
        <f t="shared" si="2"/>
        <v>0</v>
      </c>
      <c r="F57" s="212">
        <f t="shared" si="3"/>
        <v>0</v>
      </c>
      <c r="G57" s="58">
        <f t="shared" si="4"/>
        <v>0</v>
      </c>
      <c r="H57" s="58">
        <f t="shared" si="5"/>
        <v>0</v>
      </c>
      <c r="I57" s="46"/>
    </row>
    <row r="58" spans="1:9" ht="14" customHeight="1" x14ac:dyDescent="0.2">
      <c r="A58" s="44"/>
      <c r="B58" s="70">
        <v>50</v>
      </c>
      <c r="C58" s="52">
        <f t="shared" si="0"/>
        <v>46721</v>
      </c>
      <c r="D58" s="58">
        <f t="shared" si="1"/>
        <v>0</v>
      </c>
      <c r="E58" s="212">
        <f t="shared" si="2"/>
        <v>0</v>
      </c>
      <c r="F58" s="212">
        <f t="shared" si="3"/>
        <v>0</v>
      </c>
      <c r="G58" s="58">
        <f t="shared" si="4"/>
        <v>0</v>
      </c>
      <c r="H58" s="58">
        <f t="shared" si="5"/>
        <v>0</v>
      </c>
      <c r="I58" s="46"/>
    </row>
    <row r="59" spans="1:9" ht="14" customHeight="1" x14ac:dyDescent="0.2">
      <c r="A59" s="44"/>
      <c r="B59" s="70">
        <v>51</v>
      </c>
      <c r="C59" s="52">
        <f t="shared" si="0"/>
        <v>46752</v>
      </c>
      <c r="D59" s="58">
        <f t="shared" si="1"/>
        <v>0</v>
      </c>
      <c r="E59" s="212">
        <f t="shared" si="2"/>
        <v>0</v>
      </c>
      <c r="F59" s="212">
        <f t="shared" si="3"/>
        <v>0</v>
      </c>
      <c r="G59" s="58">
        <f t="shared" si="4"/>
        <v>0</v>
      </c>
      <c r="H59" s="58">
        <f t="shared" si="5"/>
        <v>0</v>
      </c>
      <c r="I59" s="46"/>
    </row>
    <row r="60" spans="1:9" ht="14" customHeight="1" x14ac:dyDescent="0.2">
      <c r="A60" s="44"/>
      <c r="B60" s="70">
        <v>52</v>
      </c>
      <c r="C60" s="52">
        <f t="shared" si="0"/>
        <v>46783</v>
      </c>
      <c r="D60" s="58">
        <f t="shared" si="1"/>
        <v>0</v>
      </c>
      <c r="E60" s="212">
        <f t="shared" si="2"/>
        <v>0</v>
      </c>
      <c r="F60" s="212">
        <f t="shared" si="3"/>
        <v>0</v>
      </c>
      <c r="G60" s="58">
        <f t="shared" si="4"/>
        <v>0</v>
      </c>
      <c r="H60" s="58">
        <f t="shared" si="5"/>
        <v>0</v>
      </c>
      <c r="I60" s="46"/>
    </row>
    <row r="61" spans="1:9" ht="14" customHeight="1" x14ac:dyDescent="0.2">
      <c r="A61" s="44"/>
      <c r="B61" s="70">
        <v>53</v>
      </c>
      <c r="C61" s="52">
        <f t="shared" si="0"/>
        <v>46812</v>
      </c>
      <c r="D61" s="58">
        <f t="shared" si="1"/>
        <v>0</v>
      </c>
      <c r="E61" s="212">
        <f t="shared" si="2"/>
        <v>0</v>
      </c>
      <c r="F61" s="212">
        <f t="shared" si="3"/>
        <v>0</v>
      </c>
      <c r="G61" s="58">
        <f t="shared" si="4"/>
        <v>0</v>
      </c>
      <c r="H61" s="58">
        <f t="shared" si="5"/>
        <v>0</v>
      </c>
      <c r="I61" s="46"/>
    </row>
    <row r="62" spans="1:9" ht="14" customHeight="1" x14ac:dyDescent="0.2">
      <c r="A62" s="44"/>
      <c r="B62" s="70">
        <v>54</v>
      </c>
      <c r="C62" s="52">
        <f t="shared" si="0"/>
        <v>46843</v>
      </c>
      <c r="D62" s="58">
        <f t="shared" si="1"/>
        <v>0</v>
      </c>
      <c r="E62" s="212">
        <f t="shared" si="2"/>
        <v>0</v>
      </c>
      <c r="F62" s="212">
        <f t="shared" si="3"/>
        <v>0</v>
      </c>
      <c r="G62" s="58">
        <f t="shared" si="4"/>
        <v>0</v>
      </c>
      <c r="H62" s="58">
        <f t="shared" si="5"/>
        <v>0</v>
      </c>
      <c r="I62" s="46"/>
    </row>
    <row r="63" spans="1:9" ht="14" customHeight="1" x14ac:dyDescent="0.2">
      <c r="A63" s="44"/>
      <c r="B63" s="70">
        <v>55</v>
      </c>
      <c r="C63" s="52">
        <f t="shared" si="0"/>
        <v>46873</v>
      </c>
      <c r="D63" s="58">
        <f t="shared" si="1"/>
        <v>0</v>
      </c>
      <c r="E63" s="212">
        <f t="shared" si="2"/>
        <v>0</v>
      </c>
      <c r="F63" s="212">
        <f t="shared" si="3"/>
        <v>0</v>
      </c>
      <c r="G63" s="58">
        <f t="shared" si="4"/>
        <v>0</v>
      </c>
      <c r="H63" s="58">
        <f t="shared" si="5"/>
        <v>0</v>
      </c>
      <c r="I63" s="46"/>
    </row>
    <row r="64" spans="1:9" ht="14" customHeight="1" x14ac:dyDescent="0.2">
      <c r="A64" s="44"/>
      <c r="B64" s="70">
        <v>56</v>
      </c>
      <c r="C64" s="52">
        <f t="shared" si="0"/>
        <v>46904</v>
      </c>
      <c r="D64" s="58">
        <f t="shared" si="1"/>
        <v>0</v>
      </c>
      <c r="E64" s="212">
        <f t="shared" si="2"/>
        <v>0</v>
      </c>
      <c r="F64" s="212">
        <f t="shared" si="3"/>
        <v>0</v>
      </c>
      <c r="G64" s="58">
        <f t="shared" si="4"/>
        <v>0</v>
      </c>
      <c r="H64" s="58">
        <f t="shared" si="5"/>
        <v>0</v>
      </c>
      <c r="I64" s="46"/>
    </row>
    <row r="65" spans="1:9" ht="14" customHeight="1" x14ac:dyDescent="0.2">
      <c r="A65" s="44"/>
      <c r="B65" s="70">
        <v>57</v>
      </c>
      <c r="C65" s="52">
        <f t="shared" si="0"/>
        <v>46934</v>
      </c>
      <c r="D65" s="58">
        <f t="shared" si="1"/>
        <v>0</v>
      </c>
      <c r="E65" s="212">
        <f t="shared" si="2"/>
        <v>0</v>
      </c>
      <c r="F65" s="212">
        <f t="shared" si="3"/>
        <v>0</v>
      </c>
      <c r="G65" s="58">
        <f t="shared" si="4"/>
        <v>0</v>
      </c>
      <c r="H65" s="58">
        <f t="shared" si="5"/>
        <v>0</v>
      </c>
      <c r="I65" s="46"/>
    </row>
    <row r="66" spans="1:9" ht="14" customHeight="1" x14ac:dyDescent="0.2">
      <c r="A66" s="44"/>
      <c r="B66" s="70">
        <v>58</v>
      </c>
      <c r="C66" s="52">
        <f t="shared" si="0"/>
        <v>46965</v>
      </c>
      <c r="D66" s="58">
        <f t="shared" si="1"/>
        <v>0</v>
      </c>
      <c r="E66" s="212">
        <f t="shared" si="2"/>
        <v>0</v>
      </c>
      <c r="F66" s="212">
        <f t="shared" si="3"/>
        <v>0</v>
      </c>
      <c r="G66" s="58">
        <f t="shared" si="4"/>
        <v>0</v>
      </c>
      <c r="H66" s="58">
        <f t="shared" si="5"/>
        <v>0</v>
      </c>
      <c r="I66" s="46"/>
    </row>
    <row r="67" spans="1:9" ht="14" customHeight="1" x14ac:dyDescent="0.2">
      <c r="A67" s="44"/>
      <c r="B67" s="70">
        <v>59</v>
      </c>
      <c r="C67" s="52">
        <f t="shared" si="0"/>
        <v>46996</v>
      </c>
      <c r="D67" s="58">
        <f t="shared" si="1"/>
        <v>0</v>
      </c>
      <c r="E67" s="212">
        <f t="shared" si="2"/>
        <v>0</v>
      </c>
      <c r="F67" s="212">
        <f t="shared" si="3"/>
        <v>0</v>
      </c>
      <c r="G67" s="58">
        <f t="shared" si="4"/>
        <v>0</v>
      </c>
      <c r="H67" s="58">
        <f t="shared" si="5"/>
        <v>0</v>
      </c>
      <c r="I67" s="46"/>
    </row>
    <row r="68" spans="1:9" ht="14" customHeight="1" x14ac:dyDescent="0.2">
      <c r="A68" s="44"/>
      <c r="B68" s="70">
        <v>60</v>
      </c>
      <c r="C68" s="52">
        <f t="shared" si="0"/>
        <v>47026</v>
      </c>
      <c r="D68" s="58">
        <f t="shared" si="1"/>
        <v>0</v>
      </c>
      <c r="E68" s="212">
        <f t="shared" si="2"/>
        <v>0</v>
      </c>
      <c r="F68" s="212">
        <f t="shared" si="3"/>
        <v>0</v>
      </c>
      <c r="G68" s="58">
        <f t="shared" si="4"/>
        <v>0</v>
      </c>
      <c r="H68" s="58">
        <f t="shared" si="5"/>
        <v>0</v>
      </c>
      <c r="I68" s="46"/>
    </row>
    <row r="69" spans="1:9" ht="14" customHeight="1" x14ac:dyDescent="0.2">
      <c r="A69" s="44"/>
      <c r="B69" s="70">
        <v>61</v>
      </c>
      <c r="C69" s="52">
        <f t="shared" si="0"/>
        <v>47057</v>
      </c>
      <c r="D69" s="58">
        <f t="shared" si="1"/>
        <v>0</v>
      </c>
      <c r="E69" s="212">
        <f t="shared" si="2"/>
        <v>0</v>
      </c>
      <c r="F69" s="212">
        <f t="shared" si="3"/>
        <v>0</v>
      </c>
      <c r="G69" s="58">
        <f t="shared" si="4"/>
        <v>0</v>
      </c>
      <c r="H69" s="58">
        <f t="shared" si="5"/>
        <v>0</v>
      </c>
      <c r="I69" s="46"/>
    </row>
    <row r="70" spans="1:9" ht="14" customHeight="1" x14ac:dyDescent="0.2">
      <c r="A70" s="44"/>
      <c r="B70" s="70">
        <v>62</v>
      </c>
      <c r="C70" s="52">
        <f t="shared" si="0"/>
        <v>47087</v>
      </c>
      <c r="D70" s="58">
        <f t="shared" si="1"/>
        <v>0</v>
      </c>
      <c r="E70" s="212">
        <f t="shared" si="2"/>
        <v>0</v>
      </c>
      <c r="F70" s="212">
        <f t="shared" si="3"/>
        <v>0</v>
      </c>
      <c r="G70" s="58">
        <f t="shared" si="4"/>
        <v>0</v>
      </c>
      <c r="H70" s="58">
        <f t="shared" si="5"/>
        <v>0</v>
      </c>
      <c r="I70" s="46"/>
    </row>
    <row r="71" spans="1:9" ht="14" customHeight="1" x14ac:dyDescent="0.2">
      <c r="A71" s="44"/>
      <c r="B71" s="70">
        <v>63</v>
      </c>
      <c r="C71" s="52">
        <f t="shared" si="0"/>
        <v>47118</v>
      </c>
      <c r="D71" s="58">
        <f t="shared" si="1"/>
        <v>0</v>
      </c>
      <c r="E71" s="212">
        <f t="shared" si="2"/>
        <v>0</v>
      </c>
      <c r="F71" s="212">
        <f t="shared" si="3"/>
        <v>0</v>
      </c>
      <c r="G71" s="58">
        <f t="shared" si="4"/>
        <v>0</v>
      </c>
      <c r="H71" s="58">
        <f t="shared" si="5"/>
        <v>0</v>
      </c>
      <c r="I71" s="46"/>
    </row>
    <row r="72" spans="1:9" ht="14" customHeight="1" x14ac:dyDescent="0.2">
      <c r="A72" s="44"/>
      <c r="B72" s="70">
        <v>64</v>
      </c>
      <c r="C72" s="52">
        <f t="shared" si="0"/>
        <v>47149</v>
      </c>
      <c r="D72" s="58">
        <f t="shared" si="1"/>
        <v>0</v>
      </c>
      <c r="E72" s="212">
        <f t="shared" si="2"/>
        <v>0</v>
      </c>
      <c r="F72" s="212">
        <f t="shared" si="3"/>
        <v>0</v>
      </c>
      <c r="G72" s="58">
        <f t="shared" si="4"/>
        <v>0</v>
      </c>
      <c r="H72" s="58">
        <f t="shared" si="5"/>
        <v>0</v>
      </c>
      <c r="I72" s="46"/>
    </row>
    <row r="73" spans="1:9" ht="14" customHeight="1" x14ac:dyDescent="0.2">
      <c r="A73" s="44"/>
      <c r="B73" s="70">
        <v>65</v>
      </c>
      <c r="C73" s="52">
        <f t="shared" si="0"/>
        <v>47177</v>
      </c>
      <c r="D73" s="58">
        <f t="shared" si="1"/>
        <v>0</v>
      </c>
      <c r="E73" s="212">
        <f t="shared" si="2"/>
        <v>0</v>
      </c>
      <c r="F73" s="212">
        <f t="shared" si="3"/>
        <v>0</v>
      </c>
      <c r="G73" s="58">
        <f t="shared" si="4"/>
        <v>0</v>
      </c>
      <c r="H73" s="58">
        <f t="shared" si="5"/>
        <v>0</v>
      </c>
      <c r="I73" s="46"/>
    </row>
    <row r="74" spans="1:9" ht="14" customHeight="1" x14ac:dyDescent="0.2">
      <c r="A74" s="44"/>
      <c r="B74" s="70">
        <v>66</v>
      </c>
      <c r="C74" s="52">
        <f t="shared" si="0"/>
        <v>47208</v>
      </c>
      <c r="D74" s="58">
        <f t="shared" si="1"/>
        <v>0</v>
      </c>
      <c r="E74" s="212">
        <f t="shared" si="2"/>
        <v>0</v>
      </c>
      <c r="F74" s="212">
        <f t="shared" si="3"/>
        <v>0</v>
      </c>
      <c r="G74" s="58">
        <f t="shared" si="4"/>
        <v>0</v>
      </c>
      <c r="H74" s="58">
        <f t="shared" si="5"/>
        <v>0</v>
      </c>
      <c r="I74" s="46"/>
    </row>
    <row r="75" spans="1:9" ht="14" customHeight="1" x14ac:dyDescent="0.2">
      <c r="A75" s="44"/>
      <c r="B75" s="70">
        <v>67</v>
      </c>
      <c r="C75" s="52">
        <f t="shared" ref="C75:C128" si="6">EOMONTH(C74+2,0)</f>
        <v>47238</v>
      </c>
      <c r="D75" s="58">
        <f t="shared" ref="D75:D128" si="7">H74</f>
        <v>0</v>
      </c>
      <c r="E75" s="212">
        <f t="shared" ref="E75:E128" si="8">-$G$3</f>
        <v>0</v>
      </c>
      <c r="F75" s="212">
        <f t="shared" ref="F75:F128" si="9">E75-G75</f>
        <v>0</v>
      </c>
      <c r="G75" s="58">
        <f t="shared" ref="G75:G128" si="10">D75*($D$4/12)</f>
        <v>0</v>
      </c>
      <c r="H75" s="58">
        <f t="shared" ref="H75:H128" si="11">D75-F75</f>
        <v>0</v>
      </c>
      <c r="I75" s="46"/>
    </row>
    <row r="76" spans="1:9" ht="14" customHeight="1" x14ac:dyDescent="0.2">
      <c r="A76" s="44"/>
      <c r="B76" s="70">
        <v>68</v>
      </c>
      <c r="C76" s="52">
        <f t="shared" si="6"/>
        <v>47269</v>
      </c>
      <c r="D76" s="58">
        <f t="shared" si="7"/>
        <v>0</v>
      </c>
      <c r="E76" s="212">
        <f t="shared" si="8"/>
        <v>0</v>
      </c>
      <c r="F76" s="212">
        <f t="shared" si="9"/>
        <v>0</v>
      </c>
      <c r="G76" s="58">
        <f t="shared" si="10"/>
        <v>0</v>
      </c>
      <c r="H76" s="58">
        <f t="shared" si="11"/>
        <v>0</v>
      </c>
      <c r="I76" s="46"/>
    </row>
    <row r="77" spans="1:9" ht="14" customHeight="1" x14ac:dyDescent="0.2">
      <c r="A77" s="44"/>
      <c r="B77" s="70">
        <v>69</v>
      </c>
      <c r="C77" s="52">
        <f t="shared" si="6"/>
        <v>47299</v>
      </c>
      <c r="D77" s="58">
        <f t="shared" si="7"/>
        <v>0</v>
      </c>
      <c r="E77" s="212">
        <f t="shared" si="8"/>
        <v>0</v>
      </c>
      <c r="F77" s="212">
        <f t="shared" si="9"/>
        <v>0</v>
      </c>
      <c r="G77" s="58">
        <f t="shared" si="10"/>
        <v>0</v>
      </c>
      <c r="H77" s="58">
        <f t="shared" si="11"/>
        <v>0</v>
      </c>
      <c r="I77" s="46"/>
    </row>
    <row r="78" spans="1:9" ht="14" customHeight="1" x14ac:dyDescent="0.2">
      <c r="A78" s="44"/>
      <c r="B78" s="70">
        <v>70</v>
      </c>
      <c r="C78" s="52">
        <f t="shared" si="6"/>
        <v>47330</v>
      </c>
      <c r="D78" s="58">
        <f t="shared" si="7"/>
        <v>0</v>
      </c>
      <c r="E78" s="212">
        <f t="shared" si="8"/>
        <v>0</v>
      </c>
      <c r="F78" s="212">
        <f t="shared" si="9"/>
        <v>0</v>
      </c>
      <c r="G78" s="58">
        <f t="shared" si="10"/>
        <v>0</v>
      </c>
      <c r="H78" s="58">
        <f t="shared" si="11"/>
        <v>0</v>
      </c>
      <c r="I78" s="46"/>
    </row>
    <row r="79" spans="1:9" ht="14" customHeight="1" x14ac:dyDescent="0.2">
      <c r="A79" s="44"/>
      <c r="B79" s="70">
        <v>71</v>
      </c>
      <c r="C79" s="52">
        <f t="shared" si="6"/>
        <v>47361</v>
      </c>
      <c r="D79" s="58">
        <f t="shared" si="7"/>
        <v>0</v>
      </c>
      <c r="E79" s="212">
        <f t="shared" si="8"/>
        <v>0</v>
      </c>
      <c r="F79" s="212">
        <f t="shared" si="9"/>
        <v>0</v>
      </c>
      <c r="G79" s="58">
        <f t="shared" si="10"/>
        <v>0</v>
      </c>
      <c r="H79" s="58">
        <f t="shared" si="11"/>
        <v>0</v>
      </c>
      <c r="I79" s="46"/>
    </row>
    <row r="80" spans="1:9" ht="14" customHeight="1" x14ac:dyDescent="0.2">
      <c r="A80" s="44"/>
      <c r="B80" s="70">
        <v>72</v>
      </c>
      <c r="C80" s="52">
        <f t="shared" si="6"/>
        <v>47391</v>
      </c>
      <c r="D80" s="58">
        <f t="shared" si="7"/>
        <v>0</v>
      </c>
      <c r="E80" s="212">
        <f t="shared" si="8"/>
        <v>0</v>
      </c>
      <c r="F80" s="212">
        <f t="shared" si="9"/>
        <v>0</v>
      </c>
      <c r="G80" s="58">
        <f t="shared" si="10"/>
        <v>0</v>
      </c>
      <c r="H80" s="58">
        <f t="shared" si="11"/>
        <v>0</v>
      </c>
      <c r="I80" s="46"/>
    </row>
    <row r="81" spans="1:9" ht="14" customHeight="1" x14ac:dyDescent="0.2">
      <c r="A81" s="44"/>
      <c r="B81" s="70">
        <v>73</v>
      </c>
      <c r="C81" s="52">
        <f t="shared" si="6"/>
        <v>47422</v>
      </c>
      <c r="D81" s="58">
        <f t="shared" si="7"/>
        <v>0</v>
      </c>
      <c r="E81" s="212">
        <f t="shared" si="8"/>
        <v>0</v>
      </c>
      <c r="F81" s="212">
        <f t="shared" si="9"/>
        <v>0</v>
      </c>
      <c r="G81" s="58">
        <f t="shared" si="10"/>
        <v>0</v>
      </c>
      <c r="H81" s="58">
        <f t="shared" si="11"/>
        <v>0</v>
      </c>
      <c r="I81" s="46"/>
    </row>
    <row r="82" spans="1:9" ht="14" customHeight="1" x14ac:dyDescent="0.2">
      <c r="A82" s="44"/>
      <c r="B82" s="70">
        <v>74</v>
      </c>
      <c r="C82" s="52">
        <f t="shared" si="6"/>
        <v>47452</v>
      </c>
      <c r="D82" s="58">
        <f t="shared" si="7"/>
        <v>0</v>
      </c>
      <c r="E82" s="212">
        <f t="shared" si="8"/>
        <v>0</v>
      </c>
      <c r="F82" s="212">
        <f t="shared" si="9"/>
        <v>0</v>
      </c>
      <c r="G82" s="58">
        <f t="shared" si="10"/>
        <v>0</v>
      </c>
      <c r="H82" s="58">
        <f t="shared" si="11"/>
        <v>0</v>
      </c>
      <c r="I82" s="46"/>
    </row>
    <row r="83" spans="1:9" ht="14" customHeight="1" x14ac:dyDescent="0.2">
      <c r="A83" s="44"/>
      <c r="B83" s="70">
        <v>75</v>
      </c>
      <c r="C83" s="52">
        <f t="shared" si="6"/>
        <v>47483</v>
      </c>
      <c r="D83" s="58">
        <f t="shared" si="7"/>
        <v>0</v>
      </c>
      <c r="E83" s="212">
        <f t="shared" si="8"/>
        <v>0</v>
      </c>
      <c r="F83" s="212">
        <f t="shared" si="9"/>
        <v>0</v>
      </c>
      <c r="G83" s="58">
        <f t="shared" si="10"/>
        <v>0</v>
      </c>
      <c r="H83" s="58">
        <f t="shared" si="11"/>
        <v>0</v>
      </c>
      <c r="I83" s="46"/>
    </row>
    <row r="84" spans="1:9" ht="14" customHeight="1" x14ac:dyDescent="0.2">
      <c r="A84" s="44"/>
      <c r="B84" s="70">
        <v>76</v>
      </c>
      <c r="C84" s="52">
        <f t="shared" si="6"/>
        <v>47514</v>
      </c>
      <c r="D84" s="58">
        <f t="shared" si="7"/>
        <v>0</v>
      </c>
      <c r="E84" s="212">
        <f t="shared" si="8"/>
        <v>0</v>
      </c>
      <c r="F84" s="212">
        <f t="shared" si="9"/>
        <v>0</v>
      </c>
      <c r="G84" s="58">
        <f t="shared" si="10"/>
        <v>0</v>
      </c>
      <c r="H84" s="58">
        <f t="shared" si="11"/>
        <v>0</v>
      </c>
      <c r="I84" s="46"/>
    </row>
    <row r="85" spans="1:9" ht="14" customHeight="1" x14ac:dyDescent="0.2">
      <c r="A85" s="44"/>
      <c r="B85" s="70">
        <v>77</v>
      </c>
      <c r="C85" s="52">
        <f t="shared" si="6"/>
        <v>47542</v>
      </c>
      <c r="D85" s="58">
        <f t="shared" si="7"/>
        <v>0</v>
      </c>
      <c r="E85" s="212">
        <f t="shared" si="8"/>
        <v>0</v>
      </c>
      <c r="F85" s="212">
        <f t="shared" si="9"/>
        <v>0</v>
      </c>
      <c r="G85" s="58">
        <f t="shared" si="10"/>
        <v>0</v>
      </c>
      <c r="H85" s="58">
        <f t="shared" si="11"/>
        <v>0</v>
      </c>
      <c r="I85" s="46"/>
    </row>
    <row r="86" spans="1:9" ht="14" customHeight="1" x14ac:dyDescent="0.2">
      <c r="A86" s="44"/>
      <c r="B86" s="70">
        <v>78</v>
      </c>
      <c r="C86" s="52">
        <f t="shared" si="6"/>
        <v>47573</v>
      </c>
      <c r="D86" s="58">
        <f t="shared" si="7"/>
        <v>0</v>
      </c>
      <c r="E86" s="212">
        <f t="shared" si="8"/>
        <v>0</v>
      </c>
      <c r="F86" s="212">
        <f t="shared" si="9"/>
        <v>0</v>
      </c>
      <c r="G86" s="58">
        <f t="shared" si="10"/>
        <v>0</v>
      </c>
      <c r="H86" s="58">
        <f t="shared" si="11"/>
        <v>0</v>
      </c>
      <c r="I86" s="46"/>
    </row>
    <row r="87" spans="1:9" ht="14" customHeight="1" x14ac:dyDescent="0.2">
      <c r="A87" s="44"/>
      <c r="B87" s="70">
        <v>79</v>
      </c>
      <c r="C87" s="52">
        <f t="shared" si="6"/>
        <v>47603</v>
      </c>
      <c r="D87" s="58">
        <f t="shared" si="7"/>
        <v>0</v>
      </c>
      <c r="E87" s="212">
        <f t="shared" si="8"/>
        <v>0</v>
      </c>
      <c r="F87" s="212">
        <f t="shared" si="9"/>
        <v>0</v>
      </c>
      <c r="G87" s="58">
        <f t="shared" si="10"/>
        <v>0</v>
      </c>
      <c r="H87" s="58">
        <f t="shared" si="11"/>
        <v>0</v>
      </c>
      <c r="I87" s="46"/>
    </row>
    <row r="88" spans="1:9" ht="14" customHeight="1" x14ac:dyDescent="0.2">
      <c r="A88" s="44"/>
      <c r="B88" s="70">
        <v>80</v>
      </c>
      <c r="C88" s="52">
        <f t="shared" si="6"/>
        <v>47634</v>
      </c>
      <c r="D88" s="58">
        <f t="shared" si="7"/>
        <v>0</v>
      </c>
      <c r="E88" s="212">
        <f t="shared" si="8"/>
        <v>0</v>
      </c>
      <c r="F88" s="212">
        <f t="shared" si="9"/>
        <v>0</v>
      </c>
      <c r="G88" s="58">
        <f t="shared" si="10"/>
        <v>0</v>
      </c>
      <c r="H88" s="58">
        <f t="shared" si="11"/>
        <v>0</v>
      </c>
      <c r="I88" s="46"/>
    </row>
    <row r="89" spans="1:9" ht="14" customHeight="1" x14ac:dyDescent="0.2">
      <c r="A89" s="44"/>
      <c r="B89" s="70">
        <v>81</v>
      </c>
      <c r="C89" s="52">
        <f t="shared" si="6"/>
        <v>47664</v>
      </c>
      <c r="D89" s="58">
        <f t="shared" si="7"/>
        <v>0</v>
      </c>
      <c r="E89" s="212">
        <f t="shared" si="8"/>
        <v>0</v>
      </c>
      <c r="F89" s="212">
        <f t="shared" si="9"/>
        <v>0</v>
      </c>
      <c r="G89" s="58">
        <f t="shared" si="10"/>
        <v>0</v>
      </c>
      <c r="H89" s="58">
        <f t="shared" si="11"/>
        <v>0</v>
      </c>
      <c r="I89" s="46"/>
    </row>
    <row r="90" spans="1:9" ht="14" customHeight="1" x14ac:dyDescent="0.2">
      <c r="A90" s="44"/>
      <c r="B90" s="70">
        <v>82</v>
      </c>
      <c r="C90" s="52">
        <f t="shared" si="6"/>
        <v>47695</v>
      </c>
      <c r="D90" s="58">
        <f t="shared" si="7"/>
        <v>0</v>
      </c>
      <c r="E90" s="212">
        <f t="shared" si="8"/>
        <v>0</v>
      </c>
      <c r="F90" s="212">
        <f t="shared" si="9"/>
        <v>0</v>
      </c>
      <c r="G90" s="58">
        <f t="shared" si="10"/>
        <v>0</v>
      </c>
      <c r="H90" s="58">
        <f t="shared" si="11"/>
        <v>0</v>
      </c>
      <c r="I90" s="46"/>
    </row>
    <row r="91" spans="1:9" ht="14" customHeight="1" x14ac:dyDescent="0.2">
      <c r="A91" s="44"/>
      <c r="B91" s="70">
        <v>83</v>
      </c>
      <c r="C91" s="52">
        <f t="shared" si="6"/>
        <v>47726</v>
      </c>
      <c r="D91" s="58">
        <f t="shared" si="7"/>
        <v>0</v>
      </c>
      <c r="E91" s="212">
        <f t="shared" si="8"/>
        <v>0</v>
      </c>
      <c r="F91" s="212">
        <f t="shared" si="9"/>
        <v>0</v>
      </c>
      <c r="G91" s="58">
        <f t="shared" si="10"/>
        <v>0</v>
      </c>
      <c r="H91" s="58">
        <f t="shared" si="11"/>
        <v>0</v>
      </c>
      <c r="I91" s="46"/>
    </row>
    <row r="92" spans="1:9" ht="14" customHeight="1" x14ac:dyDescent="0.2">
      <c r="B92" s="70">
        <v>84</v>
      </c>
      <c r="C92" s="52">
        <f t="shared" si="6"/>
        <v>47756</v>
      </c>
      <c r="D92" s="58">
        <f t="shared" si="7"/>
        <v>0</v>
      </c>
      <c r="E92" s="212">
        <f t="shared" si="8"/>
        <v>0</v>
      </c>
      <c r="F92" s="212">
        <f t="shared" si="9"/>
        <v>0</v>
      </c>
      <c r="G92" s="58">
        <f t="shared" si="10"/>
        <v>0</v>
      </c>
      <c r="H92" s="58">
        <f t="shared" si="11"/>
        <v>0</v>
      </c>
    </row>
    <row r="93" spans="1:9" ht="14" customHeight="1" x14ac:dyDescent="0.2">
      <c r="A93" s="62"/>
      <c r="B93" s="70">
        <v>85</v>
      </c>
      <c r="C93" s="52">
        <f t="shared" si="6"/>
        <v>47787</v>
      </c>
      <c r="D93" s="58">
        <f t="shared" si="7"/>
        <v>0</v>
      </c>
      <c r="E93" s="212">
        <f t="shared" si="8"/>
        <v>0</v>
      </c>
      <c r="F93" s="212">
        <f t="shared" si="9"/>
        <v>0</v>
      </c>
      <c r="G93" s="58">
        <f t="shared" si="10"/>
        <v>0</v>
      </c>
      <c r="H93" s="58">
        <f t="shared" si="11"/>
        <v>0</v>
      </c>
      <c r="I93" s="63"/>
    </row>
    <row r="94" spans="1:9" ht="14" customHeight="1" x14ac:dyDescent="0.2">
      <c r="B94" s="70">
        <v>86</v>
      </c>
      <c r="C94" s="52">
        <f t="shared" si="6"/>
        <v>47817</v>
      </c>
      <c r="D94" s="58">
        <f t="shared" si="7"/>
        <v>0</v>
      </c>
      <c r="E94" s="212">
        <f t="shared" si="8"/>
        <v>0</v>
      </c>
      <c r="F94" s="212">
        <f t="shared" si="9"/>
        <v>0</v>
      </c>
      <c r="G94" s="58">
        <f t="shared" si="10"/>
        <v>0</v>
      </c>
      <c r="H94" s="58">
        <f t="shared" si="11"/>
        <v>0</v>
      </c>
    </row>
    <row r="95" spans="1:9" ht="14" customHeight="1" x14ac:dyDescent="0.2">
      <c r="B95" s="70">
        <v>87</v>
      </c>
      <c r="C95" s="52">
        <f t="shared" si="6"/>
        <v>47848</v>
      </c>
      <c r="D95" s="58">
        <f t="shared" si="7"/>
        <v>0</v>
      </c>
      <c r="E95" s="212">
        <f t="shared" si="8"/>
        <v>0</v>
      </c>
      <c r="F95" s="212">
        <f t="shared" si="9"/>
        <v>0</v>
      </c>
      <c r="G95" s="58">
        <f t="shared" si="10"/>
        <v>0</v>
      </c>
      <c r="H95" s="58">
        <f t="shared" si="11"/>
        <v>0</v>
      </c>
    </row>
    <row r="96" spans="1:9" ht="14" customHeight="1" x14ac:dyDescent="0.2">
      <c r="B96" s="70">
        <v>88</v>
      </c>
      <c r="C96" s="52">
        <f t="shared" si="6"/>
        <v>47879</v>
      </c>
      <c r="D96" s="58">
        <f t="shared" si="7"/>
        <v>0</v>
      </c>
      <c r="E96" s="212">
        <f t="shared" si="8"/>
        <v>0</v>
      </c>
      <c r="F96" s="212">
        <f t="shared" si="9"/>
        <v>0</v>
      </c>
      <c r="G96" s="58">
        <f t="shared" si="10"/>
        <v>0</v>
      </c>
      <c r="H96" s="58">
        <f t="shared" si="11"/>
        <v>0</v>
      </c>
    </row>
    <row r="97" spans="2:8" ht="14" customHeight="1" x14ac:dyDescent="0.2">
      <c r="B97" s="70">
        <v>89</v>
      </c>
      <c r="C97" s="52">
        <f t="shared" si="6"/>
        <v>47907</v>
      </c>
      <c r="D97" s="58">
        <f t="shared" si="7"/>
        <v>0</v>
      </c>
      <c r="E97" s="212">
        <f t="shared" si="8"/>
        <v>0</v>
      </c>
      <c r="F97" s="212">
        <f t="shared" si="9"/>
        <v>0</v>
      </c>
      <c r="G97" s="58">
        <f t="shared" si="10"/>
        <v>0</v>
      </c>
      <c r="H97" s="58">
        <f t="shared" si="11"/>
        <v>0</v>
      </c>
    </row>
    <row r="98" spans="2:8" ht="14" customHeight="1" x14ac:dyDescent="0.2">
      <c r="B98" s="70">
        <v>90</v>
      </c>
      <c r="C98" s="52">
        <f t="shared" si="6"/>
        <v>47938</v>
      </c>
      <c r="D98" s="58">
        <f t="shared" si="7"/>
        <v>0</v>
      </c>
      <c r="E98" s="212">
        <f t="shared" si="8"/>
        <v>0</v>
      </c>
      <c r="F98" s="212">
        <f t="shared" si="9"/>
        <v>0</v>
      </c>
      <c r="G98" s="58">
        <f t="shared" si="10"/>
        <v>0</v>
      </c>
      <c r="H98" s="58">
        <f t="shared" si="11"/>
        <v>0</v>
      </c>
    </row>
    <row r="99" spans="2:8" ht="14" customHeight="1" x14ac:dyDescent="0.2">
      <c r="B99" s="70">
        <v>91</v>
      </c>
      <c r="C99" s="52">
        <f t="shared" si="6"/>
        <v>47968</v>
      </c>
      <c r="D99" s="58">
        <f t="shared" si="7"/>
        <v>0</v>
      </c>
      <c r="E99" s="212">
        <f t="shared" si="8"/>
        <v>0</v>
      </c>
      <c r="F99" s="212">
        <f t="shared" si="9"/>
        <v>0</v>
      </c>
      <c r="G99" s="58">
        <f t="shared" si="10"/>
        <v>0</v>
      </c>
      <c r="H99" s="58">
        <f t="shared" si="11"/>
        <v>0</v>
      </c>
    </row>
    <row r="100" spans="2:8" ht="14" customHeight="1" x14ac:dyDescent="0.2">
      <c r="B100" s="70">
        <v>92</v>
      </c>
      <c r="C100" s="52">
        <f t="shared" si="6"/>
        <v>47999</v>
      </c>
      <c r="D100" s="58">
        <f t="shared" si="7"/>
        <v>0</v>
      </c>
      <c r="E100" s="212">
        <f t="shared" si="8"/>
        <v>0</v>
      </c>
      <c r="F100" s="212">
        <f t="shared" si="9"/>
        <v>0</v>
      </c>
      <c r="G100" s="58">
        <f t="shared" si="10"/>
        <v>0</v>
      </c>
      <c r="H100" s="58">
        <f t="shared" si="11"/>
        <v>0</v>
      </c>
    </row>
    <row r="101" spans="2:8" ht="14" customHeight="1" x14ac:dyDescent="0.2">
      <c r="B101" s="70">
        <v>93</v>
      </c>
      <c r="C101" s="52">
        <f t="shared" si="6"/>
        <v>48029</v>
      </c>
      <c r="D101" s="58">
        <f t="shared" si="7"/>
        <v>0</v>
      </c>
      <c r="E101" s="212">
        <f t="shared" si="8"/>
        <v>0</v>
      </c>
      <c r="F101" s="212">
        <f t="shared" si="9"/>
        <v>0</v>
      </c>
      <c r="G101" s="58">
        <f t="shared" si="10"/>
        <v>0</v>
      </c>
      <c r="H101" s="58">
        <f t="shared" si="11"/>
        <v>0</v>
      </c>
    </row>
    <row r="102" spans="2:8" ht="14" customHeight="1" x14ac:dyDescent="0.2">
      <c r="B102" s="70">
        <v>94</v>
      </c>
      <c r="C102" s="52">
        <f t="shared" si="6"/>
        <v>48060</v>
      </c>
      <c r="D102" s="58">
        <f t="shared" si="7"/>
        <v>0</v>
      </c>
      <c r="E102" s="212">
        <f t="shared" si="8"/>
        <v>0</v>
      </c>
      <c r="F102" s="212">
        <f t="shared" si="9"/>
        <v>0</v>
      </c>
      <c r="G102" s="58">
        <f t="shared" si="10"/>
        <v>0</v>
      </c>
      <c r="H102" s="58">
        <f t="shared" si="11"/>
        <v>0</v>
      </c>
    </row>
    <row r="103" spans="2:8" ht="14" customHeight="1" x14ac:dyDescent="0.2">
      <c r="B103" s="70">
        <v>95</v>
      </c>
      <c r="C103" s="52">
        <f t="shared" si="6"/>
        <v>48091</v>
      </c>
      <c r="D103" s="58">
        <f t="shared" si="7"/>
        <v>0</v>
      </c>
      <c r="E103" s="212">
        <f t="shared" si="8"/>
        <v>0</v>
      </c>
      <c r="F103" s="212">
        <f t="shared" si="9"/>
        <v>0</v>
      </c>
      <c r="G103" s="58">
        <f t="shared" si="10"/>
        <v>0</v>
      </c>
      <c r="H103" s="58">
        <f t="shared" si="11"/>
        <v>0</v>
      </c>
    </row>
    <row r="104" spans="2:8" ht="14" customHeight="1" x14ac:dyDescent="0.2">
      <c r="B104" s="70">
        <v>96</v>
      </c>
      <c r="C104" s="52">
        <f t="shared" si="6"/>
        <v>48121</v>
      </c>
      <c r="D104" s="58">
        <f t="shared" si="7"/>
        <v>0</v>
      </c>
      <c r="E104" s="212">
        <f t="shared" si="8"/>
        <v>0</v>
      </c>
      <c r="F104" s="212">
        <f t="shared" si="9"/>
        <v>0</v>
      </c>
      <c r="G104" s="58">
        <f t="shared" si="10"/>
        <v>0</v>
      </c>
      <c r="H104" s="58">
        <f t="shared" si="11"/>
        <v>0</v>
      </c>
    </row>
    <row r="105" spans="2:8" ht="14" customHeight="1" x14ac:dyDescent="0.2">
      <c r="B105" s="70">
        <v>97</v>
      </c>
      <c r="C105" s="52">
        <f t="shared" si="6"/>
        <v>48152</v>
      </c>
      <c r="D105" s="58">
        <f t="shared" si="7"/>
        <v>0</v>
      </c>
      <c r="E105" s="212">
        <f t="shared" si="8"/>
        <v>0</v>
      </c>
      <c r="F105" s="212">
        <f t="shared" si="9"/>
        <v>0</v>
      </c>
      <c r="G105" s="58">
        <f t="shared" si="10"/>
        <v>0</v>
      </c>
      <c r="H105" s="58">
        <f t="shared" si="11"/>
        <v>0</v>
      </c>
    </row>
    <row r="106" spans="2:8" ht="14" customHeight="1" x14ac:dyDescent="0.2">
      <c r="B106" s="70">
        <v>98</v>
      </c>
      <c r="C106" s="52">
        <f t="shared" si="6"/>
        <v>48182</v>
      </c>
      <c r="D106" s="58">
        <f t="shared" si="7"/>
        <v>0</v>
      </c>
      <c r="E106" s="212">
        <f t="shared" si="8"/>
        <v>0</v>
      </c>
      <c r="F106" s="212">
        <f t="shared" si="9"/>
        <v>0</v>
      </c>
      <c r="G106" s="58">
        <f t="shared" si="10"/>
        <v>0</v>
      </c>
      <c r="H106" s="58">
        <f t="shared" si="11"/>
        <v>0</v>
      </c>
    </row>
    <row r="107" spans="2:8" ht="14" customHeight="1" x14ac:dyDescent="0.2">
      <c r="B107" s="70">
        <v>99</v>
      </c>
      <c r="C107" s="52">
        <f t="shared" si="6"/>
        <v>48213</v>
      </c>
      <c r="D107" s="58">
        <f t="shared" si="7"/>
        <v>0</v>
      </c>
      <c r="E107" s="212">
        <f t="shared" si="8"/>
        <v>0</v>
      </c>
      <c r="F107" s="212">
        <f t="shared" si="9"/>
        <v>0</v>
      </c>
      <c r="G107" s="58">
        <f t="shared" si="10"/>
        <v>0</v>
      </c>
      <c r="H107" s="58">
        <f t="shared" si="11"/>
        <v>0</v>
      </c>
    </row>
    <row r="108" spans="2:8" ht="14" customHeight="1" x14ac:dyDescent="0.2">
      <c r="B108" s="70">
        <v>100</v>
      </c>
      <c r="C108" s="52">
        <f t="shared" si="6"/>
        <v>48244</v>
      </c>
      <c r="D108" s="58">
        <f t="shared" si="7"/>
        <v>0</v>
      </c>
      <c r="E108" s="212">
        <f t="shared" si="8"/>
        <v>0</v>
      </c>
      <c r="F108" s="212">
        <f t="shared" si="9"/>
        <v>0</v>
      </c>
      <c r="G108" s="58">
        <f t="shared" si="10"/>
        <v>0</v>
      </c>
      <c r="H108" s="58">
        <f t="shared" si="11"/>
        <v>0</v>
      </c>
    </row>
    <row r="109" spans="2:8" ht="14" customHeight="1" x14ac:dyDescent="0.2">
      <c r="B109" s="70">
        <v>101</v>
      </c>
      <c r="C109" s="52">
        <f t="shared" si="6"/>
        <v>48273</v>
      </c>
      <c r="D109" s="58">
        <f t="shared" si="7"/>
        <v>0</v>
      </c>
      <c r="E109" s="212">
        <f t="shared" si="8"/>
        <v>0</v>
      </c>
      <c r="F109" s="212">
        <f t="shared" si="9"/>
        <v>0</v>
      </c>
      <c r="G109" s="58">
        <f t="shared" si="10"/>
        <v>0</v>
      </c>
      <c r="H109" s="58">
        <f t="shared" si="11"/>
        <v>0</v>
      </c>
    </row>
    <row r="110" spans="2:8" ht="14" customHeight="1" x14ac:dyDescent="0.2">
      <c r="B110" s="70">
        <v>102</v>
      </c>
      <c r="C110" s="52">
        <f t="shared" si="6"/>
        <v>48304</v>
      </c>
      <c r="D110" s="58">
        <f t="shared" si="7"/>
        <v>0</v>
      </c>
      <c r="E110" s="212">
        <f t="shared" si="8"/>
        <v>0</v>
      </c>
      <c r="F110" s="212">
        <f t="shared" si="9"/>
        <v>0</v>
      </c>
      <c r="G110" s="58">
        <f t="shared" si="10"/>
        <v>0</v>
      </c>
      <c r="H110" s="58">
        <f t="shared" si="11"/>
        <v>0</v>
      </c>
    </row>
    <row r="111" spans="2:8" ht="14" customHeight="1" x14ac:dyDescent="0.2">
      <c r="B111" s="70">
        <v>103</v>
      </c>
      <c r="C111" s="52">
        <f t="shared" si="6"/>
        <v>48334</v>
      </c>
      <c r="D111" s="58">
        <f t="shared" si="7"/>
        <v>0</v>
      </c>
      <c r="E111" s="212">
        <f t="shared" si="8"/>
        <v>0</v>
      </c>
      <c r="F111" s="212">
        <f t="shared" si="9"/>
        <v>0</v>
      </c>
      <c r="G111" s="58">
        <f t="shared" si="10"/>
        <v>0</v>
      </c>
      <c r="H111" s="58">
        <f t="shared" si="11"/>
        <v>0</v>
      </c>
    </row>
    <row r="112" spans="2:8" ht="14" customHeight="1" x14ac:dyDescent="0.2">
      <c r="B112" s="70">
        <v>104</v>
      </c>
      <c r="C112" s="52">
        <f t="shared" si="6"/>
        <v>48365</v>
      </c>
      <c r="D112" s="58">
        <f t="shared" si="7"/>
        <v>0</v>
      </c>
      <c r="E112" s="212">
        <f t="shared" si="8"/>
        <v>0</v>
      </c>
      <c r="F112" s="212">
        <f t="shared" si="9"/>
        <v>0</v>
      </c>
      <c r="G112" s="58">
        <f t="shared" si="10"/>
        <v>0</v>
      </c>
      <c r="H112" s="58">
        <f t="shared" si="11"/>
        <v>0</v>
      </c>
    </row>
    <row r="113" spans="2:8" ht="14" customHeight="1" x14ac:dyDescent="0.2">
      <c r="B113" s="70">
        <v>105</v>
      </c>
      <c r="C113" s="52">
        <f t="shared" si="6"/>
        <v>48395</v>
      </c>
      <c r="D113" s="58">
        <f t="shared" si="7"/>
        <v>0</v>
      </c>
      <c r="E113" s="212">
        <f t="shared" si="8"/>
        <v>0</v>
      </c>
      <c r="F113" s="212">
        <f t="shared" si="9"/>
        <v>0</v>
      </c>
      <c r="G113" s="58">
        <f t="shared" si="10"/>
        <v>0</v>
      </c>
      <c r="H113" s="58">
        <f t="shared" si="11"/>
        <v>0</v>
      </c>
    </row>
    <row r="114" spans="2:8" ht="14" customHeight="1" x14ac:dyDescent="0.2">
      <c r="B114" s="70">
        <v>106</v>
      </c>
      <c r="C114" s="52">
        <f t="shared" si="6"/>
        <v>48426</v>
      </c>
      <c r="D114" s="58">
        <f t="shared" si="7"/>
        <v>0</v>
      </c>
      <c r="E114" s="212">
        <f t="shared" si="8"/>
        <v>0</v>
      </c>
      <c r="F114" s="212">
        <f t="shared" si="9"/>
        <v>0</v>
      </c>
      <c r="G114" s="58">
        <f t="shared" si="10"/>
        <v>0</v>
      </c>
      <c r="H114" s="58">
        <f t="shared" si="11"/>
        <v>0</v>
      </c>
    </row>
    <row r="115" spans="2:8" ht="14" customHeight="1" x14ac:dyDescent="0.2">
      <c r="B115" s="70">
        <v>107</v>
      </c>
      <c r="C115" s="52">
        <f t="shared" si="6"/>
        <v>48457</v>
      </c>
      <c r="D115" s="58">
        <f t="shared" si="7"/>
        <v>0</v>
      </c>
      <c r="E115" s="212">
        <f t="shared" si="8"/>
        <v>0</v>
      </c>
      <c r="F115" s="212">
        <f t="shared" si="9"/>
        <v>0</v>
      </c>
      <c r="G115" s="58">
        <f t="shared" si="10"/>
        <v>0</v>
      </c>
      <c r="H115" s="58">
        <f t="shared" si="11"/>
        <v>0</v>
      </c>
    </row>
    <row r="116" spans="2:8" ht="14" customHeight="1" x14ac:dyDescent="0.2">
      <c r="B116" s="70">
        <v>108</v>
      </c>
      <c r="C116" s="52">
        <f t="shared" si="6"/>
        <v>48487</v>
      </c>
      <c r="D116" s="58">
        <f t="shared" si="7"/>
        <v>0</v>
      </c>
      <c r="E116" s="212">
        <f t="shared" si="8"/>
        <v>0</v>
      </c>
      <c r="F116" s="212">
        <f t="shared" si="9"/>
        <v>0</v>
      </c>
      <c r="G116" s="58">
        <f t="shared" si="10"/>
        <v>0</v>
      </c>
      <c r="H116" s="58">
        <f t="shared" si="11"/>
        <v>0</v>
      </c>
    </row>
    <row r="117" spans="2:8" ht="14" customHeight="1" x14ac:dyDescent="0.2">
      <c r="B117" s="70">
        <v>109</v>
      </c>
      <c r="C117" s="52">
        <f t="shared" si="6"/>
        <v>48518</v>
      </c>
      <c r="D117" s="58">
        <f t="shared" si="7"/>
        <v>0</v>
      </c>
      <c r="E117" s="212">
        <f t="shared" si="8"/>
        <v>0</v>
      </c>
      <c r="F117" s="212">
        <f t="shared" si="9"/>
        <v>0</v>
      </c>
      <c r="G117" s="58">
        <f t="shared" si="10"/>
        <v>0</v>
      </c>
      <c r="H117" s="58">
        <f t="shared" si="11"/>
        <v>0</v>
      </c>
    </row>
    <row r="118" spans="2:8" ht="14" customHeight="1" x14ac:dyDescent="0.2">
      <c r="B118" s="70">
        <v>110</v>
      </c>
      <c r="C118" s="52">
        <f t="shared" si="6"/>
        <v>48548</v>
      </c>
      <c r="D118" s="58">
        <f t="shared" si="7"/>
        <v>0</v>
      </c>
      <c r="E118" s="212">
        <f t="shared" si="8"/>
        <v>0</v>
      </c>
      <c r="F118" s="212">
        <f t="shared" si="9"/>
        <v>0</v>
      </c>
      <c r="G118" s="58">
        <f t="shared" si="10"/>
        <v>0</v>
      </c>
      <c r="H118" s="58">
        <f t="shared" si="11"/>
        <v>0</v>
      </c>
    </row>
    <row r="119" spans="2:8" ht="14" customHeight="1" x14ac:dyDescent="0.2">
      <c r="B119" s="70">
        <v>111</v>
      </c>
      <c r="C119" s="52">
        <f t="shared" si="6"/>
        <v>48579</v>
      </c>
      <c r="D119" s="58">
        <f t="shared" si="7"/>
        <v>0</v>
      </c>
      <c r="E119" s="212">
        <f t="shared" si="8"/>
        <v>0</v>
      </c>
      <c r="F119" s="212">
        <f t="shared" si="9"/>
        <v>0</v>
      </c>
      <c r="G119" s="58">
        <f t="shared" si="10"/>
        <v>0</v>
      </c>
      <c r="H119" s="58">
        <f t="shared" si="11"/>
        <v>0</v>
      </c>
    </row>
    <row r="120" spans="2:8" ht="14" customHeight="1" x14ac:dyDescent="0.2">
      <c r="B120" s="70">
        <v>112</v>
      </c>
      <c r="C120" s="52">
        <f t="shared" si="6"/>
        <v>48610</v>
      </c>
      <c r="D120" s="58">
        <f t="shared" si="7"/>
        <v>0</v>
      </c>
      <c r="E120" s="212">
        <f t="shared" si="8"/>
        <v>0</v>
      </c>
      <c r="F120" s="212">
        <f t="shared" si="9"/>
        <v>0</v>
      </c>
      <c r="G120" s="58">
        <f t="shared" si="10"/>
        <v>0</v>
      </c>
      <c r="H120" s="58">
        <f t="shared" si="11"/>
        <v>0</v>
      </c>
    </row>
    <row r="121" spans="2:8" ht="14" customHeight="1" x14ac:dyDescent="0.2">
      <c r="B121" s="70">
        <v>113</v>
      </c>
      <c r="C121" s="52">
        <f t="shared" si="6"/>
        <v>48638</v>
      </c>
      <c r="D121" s="58">
        <f t="shared" si="7"/>
        <v>0</v>
      </c>
      <c r="E121" s="212">
        <f t="shared" si="8"/>
        <v>0</v>
      </c>
      <c r="F121" s="212">
        <f t="shared" si="9"/>
        <v>0</v>
      </c>
      <c r="G121" s="58">
        <f t="shared" si="10"/>
        <v>0</v>
      </c>
      <c r="H121" s="58">
        <f t="shared" si="11"/>
        <v>0</v>
      </c>
    </row>
    <row r="122" spans="2:8" ht="14" customHeight="1" x14ac:dyDescent="0.2">
      <c r="B122" s="70">
        <v>114</v>
      </c>
      <c r="C122" s="52">
        <f t="shared" si="6"/>
        <v>48669</v>
      </c>
      <c r="D122" s="58">
        <f t="shared" si="7"/>
        <v>0</v>
      </c>
      <c r="E122" s="212">
        <f t="shared" si="8"/>
        <v>0</v>
      </c>
      <c r="F122" s="212">
        <f t="shared" si="9"/>
        <v>0</v>
      </c>
      <c r="G122" s="58">
        <f t="shared" si="10"/>
        <v>0</v>
      </c>
      <c r="H122" s="58">
        <f t="shared" si="11"/>
        <v>0</v>
      </c>
    </row>
    <row r="123" spans="2:8" ht="14" customHeight="1" x14ac:dyDescent="0.2">
      <c r="B123" s="70">
        <v>115</v>
      </c>
      <c r="C123" s="52">
        <f t="shared" si="6"/>
        <v>48699</v>
      </c>
      <c r="D123" s="58">
        <f t="shared" si="7"/>
        <v>0</v>
      </c>
      <c r="E123" s="212">
        <f t="shared" si="8"/>
        <v>0</v>
      </c>
      <c r="F123" s="212">
        <f t="shared" si="9"/>
        <v>0</v>
      </c>
      <c r="G123" s="58">
        <f t="shared" si="10"/>
        <v>0</v>
      </c>
      <c r="H123" s="58">
        <f t="shared" si="11"/>
        <v>0</v>
      </c>
    </row>
    <row r="124" spans="2:8" ht="14" customHeight="1" x14ac:dyDescent="0.2">
      <c r="B124" s="70">
        <v>116</v>
      </c>
      <c r="C124" s="52">
        <f t="shared" si="6"/>
        <v>48730</v>
      </c>
      <c r="D124" s="58">
        <f t="shared" si="7"/>
        <v>0</v>
      </c>
      <c r="E124" s="212">
        <f t="shared" si="8"/>
        <v>0</v>
      </c>
      <c r="F124" s="212">
        <f t="shared" si="9"/>
        <v>0</v>
      </c>
      <c r="G124" s="58">
        <f t="shared" si="10"/>
        <v>0</v>
      </c>
      <c r="H124" s="58">
        <f t="shared" si="11"/>
        <v>0</v>
      </c>
    </row>
    <row r="125" spans="2:8" ht="14" customHeight="1" x14ac:dyDescent="0.2">
      <c r="B125" s="70">
        <v>117</v>
      </c>
      <c r="C125" s="52">
        <f t="shared" si="6"/>
        <v>48760</v>
      </c>
      <c r="D125" s="58">
        <f t="shared" si="7"/>
        <v>0</v>
      </c>
      <c r="E125" s="212">
        <f t="shared" si="8"/>
        <v>0</v>
      </c>
      <c r="F125" s="212">
        <f t="shared" si="9"/>
        <v>0</v>
      </c>
      <c r="G125" s="58">
        <f t="shared" si="10"/>
        <v>0</v>
      </c>
      <c r="H125" s="58">
        <f t="shared" si="11"/>
        <v>0</v>
      </c>
    </row>
    <row r="126" spans="2:8" ht="14" customHeight="1" x14ac:dyDescent="0.2">
      <c r="B126" s="70">
        <v>118</v>
      </c>
      <c r="C126" s="52">
        <f t="shared" si="6"/>
        <v>48791</v>
      </c>
      <c r="D126" s="58">
        <f t="shared" si="7"/>
        <v>0</v>
      </c>
      <c r="E126" s="212">
        <f t="shared" si="8"/>
        <v>0</v>
      </c>
      <c r="F126" s="212">
        <f t="shared" si="9"/>
        <v>0</v>
      </c>
      <c r="G126" s="58">
        <f t="shared" si="10"/>
        <v>0</v>
      </c>
      <c r="H126" s="58">
        <f t="shared" si="11"/>
        <v>0</v>
      </c>
    </row>
    <row r="127" spans="2:8" ht="14" customHeight="1" x14ac:dyDescent="0.2">
      <c r="B127" s="70">
        <v>119</v>
      </c>
      <c r="C127" s="52">
        <f t="shared" si="6"/>
        <v>48822</v>
      </c>
      <c r="D127" s="58">
        <f t="shared" si="7"/>
        <v>0</v>
      </c>
      <c r="E127" s="212">
        <f t="shared" si="8"/>
        <v>0</v>
      </c>
      <c r="F127" s="212">
        <f t="shared" si="9"/>
        <v>0</v>
      </c>
      <c r="G127" s="58">
        <f t="shared" si="10"/>
        <v>0</v>
      </c>
      <c r="H127" s="58">
        <f t="shared" si="11"/>
        <v>0</v>
      </c>
    </row>
    <row r="128" spans="2:8" ht="14" customHeight="1" x14ac:dyDescent="0.2">
      <c r="B128" s="70">
        <v>120</v>
      </c>
      <c r="C128" s="52">
        <f t="shared" si="6"/>
        <v>48852</v>
      </c>
      <c r="D128" s="58">
        <f t="shared" si="7"/>
        <v>0</v>
      </c>
      <c r="E128" s="212">
        <f t="shared" si="8"/>
        <v>0</v>
      </c>
      <c r="F128" s="212">
        <f t="shared" si="9"/>
        <v>0</v>
      </c>
      <c r="G128" s="58">
        <f t="shared" si="10"/>
        <v>0</v>
      </c>
      <c r="H128" s="58">
        <f t="shared" si="11"/>
        <v>0</v>
      </c>
    </row>
    <row r="129" spans="4:8" ht="14" customHeight="1" x14ac:dyDescent="0.2">
      <c r="D129" s="67"/>
      <c r="E129" s="67"/>
      <c r="F129" s="67"/>
      <c r="G129" s="67"/>
      <c r="H129" s="67"/>
    </row>
    <row r="130" spans="4:8" ht="14" customHeight="1" x14ac:dyDescent="0.2">
      <c r="D130" s="67"/>
      <c r="E130" s="67"/>
      <c r="F130" s="67"/>
      <c r="G130" s="67"/>
      <c r="H130" s="67"/>
    </row>
    <row r="131" spans="4:8" ht="14" customHeight="1" x14ac:dyDescent="0.2">
      <c r="D131" s="67"/>
      <c r="E131" s="67"/>
      <c r="F131" s="67"/>
      <c r="G131" s="67"/>
      <c r="H131" s="67"/>
    </row>
  </sheetData>
  <conditionalFormatting sqref="B9:B128">
    <cfRule type="expression" dxfId="7" priority="6" stopIfTrue="1">
      <formula>IF(ROW(B9)=Last_Row,TRUE,FALSE)</formula>
    </cfRule>
  </conditionalFormatting>
  <conditionalFormatting sqref="B9:H128">
    <cfRule type="expression" dxfId="6" priority="1" stopIfTrue="1">
      <formula>NOT(Loan_Not_Paid)</formula>
    </cfRule>
  </conditionalFormatting>
  <conditionalFormatting sqref="C9:G128">
    <cfRule type="expression" dxfId="5" priority="2" stopIfTrue="1">
      <formula>IF(ROW(C9)=Last_Row,TRUE,FALSE)</formula>
    </cfRule>
  </conditionalFormatting>
  <conditionalFormatting sqref="H9:H128">
    <cfRule type="expression" dxfId="4" priority="8" stopIfTrue="1">
      <formula>IF(ROW(H9)=Last_Row,TRUE,FALSE)</formula>
    </cfRule>
  </conditionalFormatting>
  <printOptions horizontalCentered="1" gridLines="1"/>
  <pageMargins left="0.7" right="0.7" top="0.75" bottom="0.75" header="0.3" footer="0.3"/>
  <pageSetup scale="41" fitToWidth="0" orientation="portrait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914B-D81F-D94B-ACC7-A19F71F10F43}">
  <dimension ref="A1:L371"/>
  <sheetViews>
    <sheetView showGridLines="0" topLeftCell="A6" zoomScale="150" workbookViewId="0">
      <selection activeCell="D6" sqref="D6"/>
    </sheetView>
  </sheetViews>
  <sheetFormatPr baseColWidth="10" defaultColWidth="9.1640625" defaultRowHeight="12" x14ac:dyDescent="0.2"/>
  <cols>
    <col min="1" max="1" width="3.6640625" style="43" customWidth="1"/>
    <col min="2" max="2" width="4.1640625" style="47" customWidth="1"/>
    <col min="3" max="8" width="16.6640625" style="47" customWidth="1"/>
    <col min="9" max="9" width="3.83203125" style="43" customWidth="1"/>
    <col min="10" max="11" width="9.1640625" style="43"/>
    <col min="12" max="12" width="10.33203125" style="43" bestFit="1" customWidth="1"/>
    <col min="13" max="16384" width="9.1640625" style="43"/>
  </cols>
  <sheetData>
    <row r="1" spans="1:12" ht="14" customHeight="1" x14ac:dyDescent="0.2">
      <c r="A1" s="31" t="s">
        <v>150</v>
      </c>
      <c r="B1" s="68"/>
      <c r="C1" s="35"/>
      <c r="D1" s="35"/>
      <c r="E1" s="35"/>
      <c r="F1" s="35"/>
      <c r="G1" s="35"/>
      <c r="H1" s="35"/>
      <c r="I1" s="36"/>
    </row>
    <row r="2" spans="1:12" ht="14" customHeight="1" x14ac:dyDescent="0.2">
      <c r="A2" s="44"/>
      <c r="B2" s="69"/>
      <c r="C2" s="45"/>
      <c r="D2" s="45"/>
      <c r="E2" s="45"/>
      <c r="F2" s="45"/>
      <c r="G2" s="45"/>
      <c r="H2" s="45"/>
      <c r="I2" s="46"/>
    </row>
    <row r="3" spans="1:12" ht="14" customHeight="1" x14ac:dyDescent="0.2">
      <c r="A3" s="44"/>
      <c r="C3" s="48" t="s">
        <v>49</v>
      </c>
      <c r="D3" s="49">
        <f>'2.0 Assumptions'!O9</f>
        <v>0</v>
      </c>
      <c r="E3" s="43"/>
      <c r="F3" s="48" t="s">
        <v>53</v>
      </c>
      <c r="G3" s="211">
        <f>PMT($D$4/12,D5*12,D3)</f>
        <v>0</v>
      </c>
      <c r="I3" s="46"/>
    </row>
    <row r="4" spans="1:12" ht="14" customHeight="1" x14ac:dyDescent="0.2">
      <c r="A4" s="44"/>
      <c r="C4" s="48" t="s">
        <v>50</v>
      </c>
      <c r="D4" s="50">
        <f>'2.0 Assumptions'!O12</f>
        <v>0.09</v>
      </c>
      <c r="E4" s="43"/>
      <c r="F4" s="48"/>
      <c r="G4" s="51"/>
      <c r="I4" s="46"/>
    </row>
    <row r="5" spans="1:12" ht="14" customHeight="1" x14ac:dyDescent="0.2">
      <c r="A5" s="44"/>
      <c r="C5" s="48" t="s">
        <v>51</v>
      </c>
      <c r="D5" s="49">
        <f>'2.0 Assumptions'!O17</f>
        <v>6</v>
      </c>
      <c r="E5" s="43"/>
      <c r="F5" s="48"/>
      <c r="G5" s="49"/>
      <c r="I5" s="46"/>
    </row>
    <row r="6" spans="1:12" ht="14" customHeight="1" x14ac:dyDescent="0.2">
      <c r="A6" s="44"/>
      <c r="C6" s="48" t="s">
        <v>52</v>
      </c>
      <c r="D6" s="52">
        <f>'2.0 Assumptions'!O2</f>
        <v>45200</v>
      </c>
      <c r="E6" s="43"/>
      <c r="F6" s="48"/>
      <c r="G6" s="49"/>
      <c r="I6" s="46"/>
    </row>
    <row r="7" spans="1:12" ht="14" customHeight="1" x14ac:dyDescent="0.2">
      <c r="A7" s="44"/>
      <c r="B7" s="12"/>
      <c r="C7" s="48"/>
      <c r="E7" s="52"/>
      <c r="I7" s="46"/>
    </row>
    <row r="8" spans="1:12" s="56" customFormat="1" ht="14" customHeight="1" x14ac:dyDescent="0.2">
      <c r="A8" s="53"/>
      <c r="B8" s="54" t="s">
        <v>57</v>
      </c>
      <c r="C8" s="54" t="s">
        <v>58</v>
      </c>
      <c r="D8" s="54" t="s">
        <v>44</v>
      </c>
      <c r="E8" s="54" t="s">
        <v>59</v>
      </c>
      <c r="F8" s="54" t="s">
        <v>60</v>
      </c>
      <c r="G8" s="54" t="s">
        <v>45</v>
      </c>
      <c r="H8" s="54" t="s">
        <v>61</v>
      </c>
      <c r="I8" s="55"/>
    </row>
    <row r="9" spans="1:12" s="60" customFormat="1" ht="14" customHeight="1" x14ac:dyDescent="0.2">
      <c r="A9" s="57"/>
      <c r="B9" s="70">
        <v>1</v>
      </c>
      <c r="C9" s="52">
        <f>EOMONTH(D6,0)</f>
        <v>45230</v>
      </c>
      <c r="D9" s="58">
        <f>D3</f>
        <v>0</v>
      </c>
      <c r="E9" s="212">
        <f>$G$3</f>
        <v>0</v>
      </c>
      <c r="F9" s="58">
        <f>-E9-G9</f>
        <v>0</v>
      </c>
      <c r="G9" s="58">
        <f>D9*$D$4/12</f>
        <v>0</v>
      </c>
      <c r="H9" s="58">
        <f>D9+G9+E9</f>
        <v>0</v>
      </c>
      <c r="I9" s="59"/>
      <c r="L9" s="61"/>
    </row>
    <row r="10" spans="1:12" s="60" customFormat="1" ht="14" customHeight="1" x14ac:dyDescent="0.2">
      <c r="A10" s="57"/>
      <c r="B10" s="70">
        <v>2</v>
      </c>
      <c r="C10" s="52">
        <f>EOMONTH(C9+2,0)</f>
        <v>45260</v>
      </c>
      <c r="D10" s="58">
        <f>H9</f>
        <v>0</v>
      </c>
      <c r="E10" s="212">
        <f>$G$3</f>
        <v>0</v>
      </c>
      <c r="F10" s="58">
        <f>-E10-G10</f>
        <v>0</v>
      </c>
      <c r="G10" s="58">
        <f>D10*$D$4/12</f>
        <v>0</v>
      </c>
      <c r="H10" s="58">
        <f>D10+G10+E10</f>
        <v>0</v>
      </c>
      <c r="I10" s="59"/>
      <c r="L10" s="61"/>
    </row>
    <row r="11" spans="1:12" s="60" customFormat="1" ht="14" customHeight="1" x14ac:dyDescent="0.2">
      <c r="A11" s="57"/>
      <c r="B11" s="70">
        <v>3</v>
      </c>
      <c r="C11" s="52">
        <f t="shared" ref="C11:C74" si="0">EOMONTH(C10+2,0)</f>
        <v>45291</v>
      </c>
      <c r="D11" s="58">
        <f t="shared" ref="D11:D74" si="1">H10</f>
        <v>0</v>
      </c>
      <c r="E11" s="212">
        <f t="shared" ref="E11:E74" si="2">$G$3</f>
        <v>0</v>
      </c>
      <c r="F11" s="58">
        <f t="shared" ref="F11:F74" si="3">-E11-G11</f>
        <v>0</v>
      </c>
      <c r="G11" s="58">
        <f t="shared" ref="G11:G74" si="4">D11*$D$4/12</f>
        <v>0</v>
      </c>
      <c r="H11" s="58">
        <f t="shared" ref="H11:H74" si="5">D11+G11+E11</f>
        <v>0</v>
      </c>
      <c r="I11" s="59"/>
      <c r="L11" s="61"/>
    </row>
    <row r="12" spans="1:12" s="60" customFormat="1" ht="14" customHeight="1" x14ac:dyDescent="0.2">
      <c r="A12" s="57"/>
      <c r="B12" s="70">
        <v>4</v>
      </c>
      <c r="C12" s="52">
        <f t="shared" si="0"/>
        <v>45322</v>
      </c>
      <c r="D12" s="58">
        <f t="shared" si="1"/>
        <v>0</v>
      </c>
      <c r="E12" s="212">
        <f t="shared" si="2"/>
        <v>0</v>
      </c>
      <c r="F12" s="58">
        <f t="shared" si="3"/>
        <v>0</v>
      </c>
      <c r="G12" s="58">
        <f t="shared" si="4"/>
        <v>0</v>
      </c>
      <c r="H12" s="58">
        <f t="shared" si="5"/>
        <v>0</v>
      </c>
      <c r="I12" s="59"/>
      <c r="L12" s="61"/>
    </row>
    <row r="13" spans="1:12" s="60" customFormat="1" ht="14" customHeight="1" x14ac:dyDescent="0.2">
      <c r="A13" s="57"/>
      <c r="B13" s="70">
        <v>5</v>
      </c>
      <c r="C13" s="52">
        <f t="shared" si="0"/>
        <v>45351</v>
      </c>
      <c r="D13" s="58">
        <f t="shared" si="1"/>
        <v>0</v>
      </c>
      <c r="E13" s="212">
        <f t="shared" si="2"/>
        <v>0</v>
      </c>
      <c r="F13" s="58">
        <f t="shared" si="3"/>
        <v>0</v>
      </c>
      <c r="G13" s="58">
        <f t="shared" si="4"/>
        <v>0</v>
      </c>
      <c r="H13" s="58">
        <f t="shared" si="5"/>
        <v>0</v>
      </c>
      <c r="I13" s="59"/>
      <c r="L13" s="61"/>
    </row>
    <row r="14" spans="1:12" s="60" customFormat="1" ht="14" customHeight="1" x14ac:dyDescent="0.2">
      <c r="A14" s="57"/>
      <c r="B14" s="70">
        <v>6</v>
      </c>
      <c r="C14" s="52">
        <f t="shared" si="0"/>
        <v>45382</v>
      </c>
      <c r="D14" s="58">
        <f t="shared" si="1"/>
        <v>0</v>
      </c>
      <c r="E14" s="212">
        <f t="shared" si="2"/>
        <v>0</v>
      </c>
      <c r="F14" s="58">
        <f t="shared" si="3"/>
        <v>0</v>
      </c>
      <c r="G14" s="58">
        <f t="shared" si="4"/>
        <v>0</v>
      </c>
      <c r="H14" s="58">
        <f t="shared" si="5"/>
        <v>0</v>
      </c>
      <c r="I14" s="59"/>
      <c r="L14" s="61"/>
    </row>
    <row r="15" spans="1:12" ht="14" customHeight="1" x14ac:dyDescent="0.2">
      <c r="A15" s="44"/>
      <c r="B15" s="70">
        <v>7</v>
      </c>
      <c r="C15" s="52">
        <f t="shared" si="0"/>
        <v>45412</v>
      </c>
      <c r="D15" s="58">
        <f t="shared" si="1"/>
        <v>0</v>
      </c>
      <c r="E15" s="212">
        <f t="shared" si="2"/>
        <v>0</v>
      </c>
      <c r="F15" s="58">
        <f t="shared" si="3"/>
        <v>0</v>
      </c>
      <c r="G15" s="58">
        <f t="shared" si="4"/>
        <v>0</v>
      </c>
      <c r="H15" s="58">
        <f t="shared" si="5"/>
        <v>0</v>
      </c>
      <c r="I15" s="46"/>
      <c r="L15" s="61"/>
    </row>
    <row r="16" spans="1:12" ht="14" customHeight="1" x14ac:dyDescent="0.2">
      <c r="A16" s="44"/>
      <c r="B16" s="70">
        <v>8</v>
      </c>
      <c r="C16" s="52">
        <f t="shared" si="0"/>
        <v>45443</v>
      </c>
      <c r="D16" s="58">
        <f t="shared" si="1"/>
        <v>0</v>
      </c>
      <c r="E16" s="212">
        <f t="shared" si="2"/>
        <v>0</v>
      </c>
      <c r="F16" s="58">
        <f t="shared" si="3"/>
        <v>0</v>
      </c>
      <c r="G16" s="58">
        <f t="shared" si="4"/>
        <v>0</v>
      </c>
      <c r="H16" s="58">
        <f t="shared" si="5"/>
        <v>0</v>
      </c>
      <c r="I16" s="46"/>
      <c r="L16" s="61"/>
    </row>
    <row r="17" spans="1:12" ht="14" customHeight="1" x14ac:dyDescent="0.2">
      <c r="A17" s="44"/>
      <c r="B17" s="70">
        <v>9</v>
      </c>
      <c r="C17" s="52">
        <f t="shared" si="0"/>
        <v>45473</v>
      </c>
      <c r="D17" s="58">
        <f t="shared" si="1"/>
        <v>0</v>
      </c>
      <c r="E17" s="212">
        <f t="shared" si="2"/>
        <v>0</v>
      </c>
      <c r="F17" s="58">
        <f t="shared" si="3"/>
        <v>0</v>
      </c>
      <c r="G17" s="58">
        <f t="shared" si="4"/>
        <v>0</v>
      </c>
      <c r="H17" s="58">
        <f t="shared" si="5"/>
        <v>0</v>
      </c>
      <c r="I17" s="46"/>
      <c r="L17" s="61"/>
    </row>
    <row r="18" spans="1:12" ht="14" customHeight="1" x14ac:dyDescent="0.2">
      <c r="A18" s="44"/>
      <c r="B18" s="70">
        <v>10</v>
      </c>
      <c r="C18" s="52">
        <f t="shared" si="0"/>
        <v>45504</v>
      </c>
      <c r="D18" s="58">
        <f t="shared" si="1"/>
        <v>0</v>
      </c>
      <c r="E18" s="212">
        <f t="shared" si="2"/>
        <v>0</v>
      </c>
      <c r="F18" s="58">
        <f t="shared" si="3"/>
        <v>0</v>
      </c>
      <c r="G18" s="58">
        <f t="shared" si="4"/>
        <v>0</v>
      </c>
      <c r="H18" s="58">
        <f t="shared" si="5"/>
        <v>0</v>
      </c>
      <c r="I18" s="46"/>
      <c r="L18" s="61"/>
    </row>
    <row r="19" spans="1:12" ht="14" customHeight="1" x14ac:dyDescent="0.2">
      <c r="A19" s="44"/>
      <c r="B19" s="70">
        <v>11</v>
      </c>
      <c r="C19" s="52">
        <f t="shared" si="0"/>
        <v>45535</v>
      </c>
      <c r="D19" s="58">
        <f t="shared" si="1"/>
        <v>0</v>
      </c>
      <c r="E19" s="212">
        <f t="shared" si="2"/>
        <v>0</v>
      </c>
      <c r="F19" s="58">
        <f t="shared" si="3"/>
        <v>0</v>
      </c>
      <c r="G19" s="58">
        <f t="shared" si="4"/>
        <v>0</v>
      </c>
      <c r="H19" s="58">
        <f t="shared" si="5"/>
        <v>0</v>
      </c>
      <c r="I19" s="46"/>
      <c r="L19" s="61"/>
    </row>
    <row r="20" spans="1:12" ht="14" customHeight="1" x14ac:dyDescent="0.2">
      <c r="A20" s="44"/>
      <c r="B20" s="70">
        <v>12</v>
      </c>
      <c r="C20" s="52">
        <f t="shared" si="0"/>
        <v>45565</v>
      </c>
      <c r="D20" s="58">
        <f t="shared" si="1"/>
        <v>0</v>
      </c>
      <c r="E20" s="212">
        <f t="shared" si="2"/>
        <v>0</v>
      </c>
      <c r="F20" s="58">
        <f t="shared" si="3"/>
        <v>0</v>
      </c>
      <c r="G20" s="58">
        <f t="shared" si="4"/>
        <v>0</v>
      </c>
      <c r="H20" s="58">
        <f t="shared" si="5"/>
        <v>0</v>
      </c>
      <c r="I20" s="46"/>
      <c r="L20" s="61"/>
    </row>
    <row r="21" spans="1:12" ht="14" customHeight="1" x14ac:dyDescent="0.2">
      <c r="A21" s="44"/>
      <c r="B21" s="70">
        <v>13</v>
      </c>
      <c r="C21" s="52">
        <f t="shared" si="0"/>
        <v>45596</v>
      </c>
      <c r="D21" s="58">
        <f t="shared" si="1"/>
        <v>0</v>
      </c>
      <c r="E21" s="212">
        <f t="shared" si="2"/>
        <v>0</v>
      </c>
      <c r="F21" s="58">
        <f t="shared" si="3"/>
        <v>0</v>
      </c>
      <c r="G21" s="58">
        <f t="shared" si="4"/>
        <v>0</v>
      </c>
      <c r="H21" s="58">
        <f t="shared" si="5"/>
        <v>0</v>
      </c>
      <c r="I21" s="46"/>
    </row>
    <row r="22" spans="1:12" ht="14" customHeight="1" x14ac:dyDescent="0.2">
      <c r="A22" s="44"/>
      <c r="B22" s="70">
        <v>14</v>
      </c>
      <c r="C22" s="52">
        <f t="shared" si="0"/>
        <v>45626</v>
      </c>
      <c r="D22" s="58">
        <f t="shared" si="1"/>
        <v>0</v>
      </c>
      <c r="E22" s="212">
        <f t="shared" si="2"/>
        <v>0</v>
      </c>
      <c r="F22" s="58">
        <f t="shared" si="3"/>
        <v>0</v>
      </c>
      <c r="G22" s="58">
        <f t="shared" si="4"/>
        <v>0</v>
      </c>
      <c r="H22" s="58">
        <f t="shared" si="5"/>
        <v>0</v>
      </c>
      <c r="I22" s="46"/>
    </row>
    <row r="23" spans="1:12" ht="14" customHeight="1" x14ac:dyDescent="0.2">
      <c r="A23" s="44"/>
      <c r="B23" s="70">
        <v>15</v>
      </c>
      <c r="C23" s="52">
        <f t="shared" si="0"/>
        <v>45657</v>
      </c>
      <c r="D23" s="58">
        <f t="shared" si="1"/>
        <v>0</v>
      </c>
      <c r="E23" s="212">
        <f t="shared" si="2"/>
        <v>0</v>
      </c>
      <c r="F23" s="58">
        <f t="shared" si="3"/>
        <v>0</v>
      </c>
      <c r="G23" s="58">
        <f t="shared" si="4"/>
        <v>0</v>
      </c>
      <c r="H23" s="58">
        <f t="shared" si="5"/>
        <v>0</v>
      </c>
      <c r="I23" s="46"/>
    </row>
    <row r="24" spans="1:12" ht="14" customHeight="1" x14ac:dyDescent="0.2">
      <c r="A24" s="44"/>
      <c r="B24" s="70">
        <v>16</v>
      </c>
      <c r="C24" s="52">
        <f t="shared" si="0"/>
        <v>45688</v>
      </c>
      <c r="D24" s="58">
        <f t="shared" si="1"/>
        <v>0</v>
      </c>
      <c r="E24" s="212">
        <f t="shared" si="2"/>
        <v>0</v>
      </c>
      <c r="F24" s="58">
        <f t="shared" si="3"/>
        <v>0</v>
      </c>
      <c r="G24" s="58">
        <f t="shared" si="4"/>
        <v>0</v>
      </c>
      <c r="H24" s="58">
        <f t="shared" si="5"/>
        <v>0</v>
      </c>
      <c r="I24" s="46"/>
    </row>
    <row r="25" spans="1:12" ht="14" customHeight="1" x14ac:dyDescent="0.2">
      <c r="A25" s="44"/>
      <c r="B25" s="70">
        <v>17</v>
      </c>
      <c r="C25" s="52">
        <f t="shared" si="0"/>
        <v>45716</v>
      </c>
      <c r="D25" s="58">
        <f t="shared" si="1"/>
        <v>0</v>
      </c>
      <c r="E25" s="212">
        <f t="shared" si="2"/>
        <v>0</v>
      </c>
      <c r="F25" s="58">
        <f t="shared" si="3"/>
        <v>0</v>
      </c>
      <c r="G25" s="58">
        <f t="shared" si="4"/>
        <v>0</v>
      </c>
      <c r="H25" s="58">
        <f t="shared" si="5"/>
        <v>0</v>
      </c>
      <c r="I25" s="46"/>
    </row>
    <row r="26" spans="1:12" ht="14" customHeight="1" x14ac:dyDescent="0.2">
      <c r="A26" s="44"/>
      <c r="B26" s="70">
        <v>18</v>
      </c>
      <c r="C26" s="52">
        <f t="shared" si="0"/>
        <v>45747</v>
      </c>
      <c r="D26" s="58">
        <f t="shared" si="1"/>
        <v>0</v>
      </c>
      <c r="E26" s="212">
        <f t="shared" si="2"/>
        <v>0</v>
      </c>
      <c r="F26" s="58">
        <f t="shared" si="3"/>
        <v>0</v>
      </c>
      <c r="G26" s="58">
        <f t="shared" si="4"/>
        <v>0</v>
      </c>
      <c r="H26" s="58">
        <f t="shared" si="5"/>
        <v>0</v>
      </c>
      <c r="I26" s="46"/>
    </row>
    <row r="27" spans="1:12" ht="14" customHeight="1" x14ac:dyDescent="0.2">
      <c r="A27" s="44"/>
      <c r="B27" s="70">
        <v>19</v>
      </c>
      <c r="C27" s="52">
        <f t="shared" si="0"/>
        <v>45777</v>
      </c>
      <c r="D27" s="58">
        <f t="shared" si="1"/>
        <v>0</v>
      </c>
      <c r="E27" s="212">
        <f t="shared" si="2"/>
        <v>0</v>
      </c>
      <c r="F27" s="58">
        <f t="shared" si="3"/>
        <v>0</v>
      </c>
      <c r="G27" s="58">
        <f t="shared" si="4"/>
        <v>0</v>
      </c>
      <c r="H27" s="58">
        <f t="shared" si="5"/>
        <v>0</v>
      </c>
      <c r="I27" s="46"/>
    </row>
    <row r="28" spans="1:12" ht="14" customHeight="1" x14ac:dyDescent="0.2">
      <c r="A28" s="44"/>
      <c r="B28" s="70">
        <v>20</v>
      </c>
      <c r="C28" s="52">
        <f t="shared" si="0"/>
        <v>45808</v>
      </c>
      <c r="D28" s="58">
        <f t="shared" si="1"/>
        <v>0</v>
      </c>
      <c r="E28" s="212">
        <f t="shared" si="2"/>
        <v>0</v>
      </c>
      <c r="F28" s="58">
        <f t="shared" si="3"/>
        <v>0</v>
      </c>
      <c r="G28" s="58">
        <f t="shared" si="4"/>
        <v>0</v>
      </c>
      <c r="H28" s="58">
        <f t="shared" si="5"/>
        <v>0</v>
      </c>
      <c r="I28" s="46"/>
    </row>
    <row r="29" spans="1:12" ht="14" customHeight="1" x14ac:dyDescent="0.2">
      <c r="A29" s="44"/>
      <c r="B29" s="70">
        <v>21</v>
      </c>
      <c r="C29" s="52">
        <f t="shared" si="0"/>
        <v>45838</v>
      </c>
      <c r="D29" s="58">
        <f t="shared" si="1"/>
        <v>0</v>
      </c>
      <c r="E29" s="212">
        <f t="shared" si="2"/>
        <v>0</v>
      </c>
      <c r="F29" s="58">
        <f t="shared" si="3"/>
        <v>0</v>
      </c>
      <c r="G29" s="58">
        <f t="shared" si="4"/>
        <v>0</v>
      </c>
      <c r="H29" s="58">
        <f t="shared" si="5"/>
        <v>0</v>
      </c>
      <c r="I29" s="46"/>
    </row>
    <row r="30" spans="1:12" ht="14" customHeight="1" x14ac:dyDescent="0.2">
      <c r="A30" s="44"/>
      <c r="B30" s="70">
        <v>22</v>
      </c>
      <c r="C30" s="52">
        <f t="shared" si="0"/>
        <v>45869</v>
      </c>
      <c r="D30" s="58">
        <f t="shared" si="1"/>
        <v>0</v>
      </c>
      <c r="E30" s="212">
        <f t="shared" si="2"/>
        <v>0</v>
      </c>
      <c r="F30" s="58">
        <f t="shared" si="3"/>
        <v>0</v>
      </c>
      <c r="G30" s="58">
        <f t="shared" si="4"/>
        <v>0</v>
      </c>
      <c r="H30" s="58">
        <f t="shared" si="5"/>
        <v>0</v>
      </c>
      <c r="I30" s="46"/>
    </row>
    <row r="31" spans="1:12" ht="14" customHeight="1" x14ac:dyDescent="0.2">
      <c r="A31" s="44"/>
      <c r="B31" s="70">
        <v>23</v>
      </c>
      <c r="C31" s="52">
        <f t="shared" si="0"/>
        <v>45900</v>
      </c>
      <c r="D31" s="58">
        <f t="shared" si="1"/>
        <v>0</v>
      </c>
      <c r="E31" s="212">
        <f t="shared" si="2"/>
        <v>0</v>
      </c>
      <c r="F31" s="58">
        <f t="shared" si="3"/>
        <v>0</v>
      </c>
      <c r="G31" s="58">
        <f t="shared" si="4"/>
        <v>0</v>
      </c>
      <c r="H31" s="58">
        <f t="shared" si="5"/>
        <v>0</v>
      </c>
      <c r="I31" s="46"/>
    </row>
    <row r="32" spans="1:12" ht="14" customHeight="1" x14ac:dyDescent="0.2">
      <c r="A32" s="44"/>
      <c r="B32" s="70">
        <v>24</v>
      </c>
      <c r="C32" s="52">
        <f t="shared" si="0"/>
        <v>45930</v>
      </c>
      <c r="D32" s="58">
        <f t="shared" si="1"/>
        <v>0</v>
      </c>
      <c r="E32" s="212">
        <f t="shared" si="2"/>
        <v>0</v>
      </c>
      <c r="F32" s="58">
        <f t="shared" si="3"/>
        <v>0</v>
      </c>
      <c r="G32" s="58">
        <f t="shared" si="4"/>
        <v>0</v>
      </c>
      <c r="H32" s="58">
        <f t="shared" si="5"/>
        <v>0</v>
      </c>
      <c r="I32" s="46"/>
    </row>
    <row r="33" spans="1:9" ht="14" customHeight="1" x14ac:dyDescent="0.2">
      <c r="A33" s="44"/>
      <c r="B33" s="70">
        <v>25</v>
      </c>
      <c r="C33" s="52">
        <f t="shared" si="0"/>
        <v>45961</v>
      </c>
      <c r="D33" s="58">
        <f t="shared" si="1"/>
        <v>0</v>
      </c>
      <c r="E33" s="212">
        <f t="shared" si="2"/>
        <v>0</v>
      </c>
      <c r="F33" s="58">
        <f t="shared" si="3"/>
        <v>0</v>
      </c>
      <c r="G33" s="58">
        <f t="shared" si="4"/>
        <v>0</v>
      </c>
      <c r="H33" s="58">
        <f t="shared" si="5"/>
        <v>0</v>
      </c>
      <c r="I33" s="46"/>
    </row>
    <row r="34" spans="1:9" ht="14" customHeight="1" x14ac:dyDescent="0.2">
      <c r="A34" s="44"/>
      <c r="B34" s="70">
        <v>26</v>
      </c>
      <c r="C34" s="52">
        <f t="shared" si="0"/>
        <v>45991</v>
      </c>
      <c r="D34" s="58">
        <f t="shared" si="1"/>
        <v>0</v>
      </c>
      <c r="E34" s="212">
        <f t="shared" si="2"/>
        <v>0</v>
      </c>
      <c r="F34" s="58">
        <f t="shared" si="3"/>
        <v>0</v>
      </c>
      <c r="G34" s="58">
        <f t="shared" si="4"/>
        <v>0</v>
      </c>
      <c r="H34" s="58">
        <f t="shared" si="5"/>
        <v>0</v>
      </c>
      <c r="I34" s="46"/>
    </row>
    <row r="35" spans="1:9" ht="14" customHeight="1" x14ac:dyDescent="0.2">
      <c r="A35" s="44"/>
      <c r="B35" s="70">
        <v>27</v>
      </c>
      <c r="C35" s="52">
        <f t="shared" si="0"/>
        <v>46022</v>
      </c>
      <c r="D35" s="58">
        <f t="shared" si="1"/>
        <v>0</v>
      </c>
      <c r="E35" s="212">
        <f t="shared" si="2"/>
        <v>0</v>
      </c>
      <c r="F35" s="58">
        <f t="shared" si="3"/>
        <v>0</v>
      </c>
      <c r="G35" s="58">
        <f t="shared" si="4"/>
        <v>0</v>
      </c>
      <c r="H35" s="58">
        <f t="shared" si="5"/>
        <v>0</v>
      </c>
      <c r="I35" s="46"/>
    </row>
    <row r="36" spans="1:9" ht="14" customHeight="1" x14ac:dyDescent="0.2">
      <c r="A36" s="44"/>
      <c r="B36" s="70">
        <v>28</v>
      </c>
      <c r="C36" s="52">
        <f t="shared" si="0"/>
        <v>46053</v>
      </c>
      <c r="D36" s="58">
        <f t="shared" si="1"/>
        <v>0</v>
      </c>
      <c r="E36" s="212">
        <f t="shared" si="2"/>
        <v>0</v>
      </c>
      <c r="F36" s="58">
        <f t="shared" si="3"/>
        <v>0</v>
      </c>
      <c r="G36" s="58">
        <f t="shared" si="4"/>
        <v>0</v>
      </c>
      <c r="H36" s="58">
        <f t="shared" si="5"/>
        <v>0</v>
      </c>
      <c r="I36" s="46"/>
    </row>
    <row r="37" spans="1:9" ht="14" customHeight="1" x14ac:dyDescent="0.2">
      <c r="A37" s="44"/>
      <c r="B37" s="70">
        <v>29</v>
      </c>
      <c r="C37" s="52">
        <f t="shared" si="0"/>
        <v>46081</v>
      </c>
      <c r="D37" s="58">
        <f t="shared" si="1"/>
        <v>0</v>
      </c>
      <c r="E37" s="212">
        <f t="shared" si="2"/>
        <v>0</v>
      </c>
      <c r="F37" s="58">
        <f t="shared" si="3"/>
        <v>0</v>
      </c>
      <c r="G37" s="58">
        <f t="shared" si="4"/>
        <v>0</v>
      </c>
      <c r="H37" s="58">
        <f t="shared" si="5"/>
        <v>0</v>
      </c>
      <c r="I37" s="46"/>
    </row>
    <row r="38" spans="1:9" ht="14" customHeight="1" x14ac:dyDescent="0.2">
      <c r="A38" s="44"/>
      <c r="B38" s="70">
        <v>30</v>
      </c>
      <c r="C38" s="52">
        <f t="shared" si="0"/>
        <v>46112</v>
      </c>
      <c r="D38" s="58">
        <f t="shared" si="1"/>
        <v>0</v>
      </c>
      <c r="E38" s="212">
        <f t="shared" si="2"/>
        <v>0</v>
      </c>
      <c r="F38" s="58">
        <f t="shared" si="3"/>
        <v>0</v>
      </c>
      <c r="G38" s="58">
        <f t="shared" si="4"/>
        <v>0</v>
      </c>
      <c r="H38" s="58">
        <f t="shared" si="5"/>
        <v>0</v>
      </c>
      <c r="I38" s="46"/>
    </row>
    <row r="39" spans="1:9" ht="14" customHeight="1" x14ac:dyDescent="0.2">
      <c r="A39" s="44"/>
      <c r="B39" s="70">
        <v>31</v>
      </c>
      <c r="C39" s="52">
        <f t="shared" si="0"/>
        <v>46142</v>
      </c>
      <c r="D39" s="58">
        <f t="shared" si="1"/>
        <v>0</v>
      </c>
      <c r="E39" s="212">
        <f t="shared" si="2"/>
        <v>0</v>
      </c>
      <c r="F39" s="58">
        <f t="shared" si="3"/>
        <v>0</v>
      </c>
      <c r="G39" s="58">
        <f t="shared" si="4"/>
        <v>0</v>
      </c>
      <c r="H39" s="58">
        <f t="shared" si="5"/>
        <v>0</v>
      </c>
      <c r="I39" s="46"/>
    </row>
    <row r="40" spans="1:9" ht="14" customHeight="1" x14ac:dyDescent="0.2">
      <c r="A40" s="44"/>
      <c r="B40" s="70">
        <v>32</v>
      </c>
      <c r="C40" s="52">
        <f t="shared" si="0"/>
        <v>46173</v>
      </c>
      <c r="D40" s="58">
        <f t="shared" si="1"/>
        <v>0</v>
      </c>
      <c r="E40" s="212">
        <f t="shared" si="2"/>
        <v>0</v>
      </c>
      <c r="F40" s="58">
        <f t="shared" si="3"/>
        <v>0</v>
      </c>
      <c r="G40" s="58">
        <f t="shared" si="4"/>
        <v>0</v>
      </c>
      <c r="H40" s="58">
        <f t="shared" si="5"/>
        <v>0</v>
      </c>
      <c r="I40" s="46"/>
    </row>
    <row r="41" spans="1:9" ht="14" customHeight="1" x14ac:dyDescent="0.2">
      <c r="A41" s="44"/>
      <c r="B41" s="70">
        <v>33</v>
      </c>
      <c r="C41" s="52">
        <f t="shared" si="0"/>
        <v>46203</v>
      </c>
      <c r="D41" s="58">
        <f t="shared" si="1"/>
        <v>0</v>
      </c>
      <c r="E41" s="212">
        <f t="shared" si="2"/>
        <v>0</v>
      </c>
      <c r="F41" s="58">
        <f t="shared" si="3"/>
        <v>0</v>
      </c>
      <c r="G41" s="58">
        <f t="shared" si="4"/>
        <v>0</v>
      </c>
      <c r="H41" s="58">
        <f t="shared" si="5"/>
        <v>0</v>
      </c>
      <c r="I41" s="46"/>
    </row>
    <row r="42" spans="1:9" ht="14" customHeight="1" x14ac:dyDescent="0.2">
      <c r="A42" s="44"/>
      <c r="B42" s="70">
        <v>34</v>
      </c>
      <c r="C42" s="52">
        <f t="shared" si="0"/>
        <v>46234</v>
      </c>
      <c r="D42" s="58">
        <f t="shared" si="1"/>
        <v>0</v>
      </c>
      <c r="E42" s="212">
        <f t="shared" si="2"/>
        <v>0</v>
      </c>
      <c r="F42" s="58">
        <f t="shared" si="3"/>
        <v>0</v>
      </c>
      <c r="G42" s="58">
        <f t="shared" si="4"/>
        <v>0</v>
      </c>
      <c r="H42" s="58">
        <f t="shared" si="5"/>
        <v>0</v>
      </c>
      <c r="I42" s="46"/>
    </row>
    <row r="43" spans="1:9" ht="14" customHeight="1" x14ac:dyDescent="0.2">
      <c r="A43" s="44"/>
      <c r="B43" s="70">
        <v>35</v>
      </c>
      <c r="C43" s="52">
        <f t="shared" si="0"/>
        <v>46265</v>
      </c>
      <c r="D43" s="58">
        <f t="shared" si="1"/>
        <v>0</v>
      </c>
      <c r="E43" s="212">
        <f t="shared" si="2"/>
        <v>0</v>
      </c>
      <c r="F43" s="58">
        <f t="shared" si="3"/>
        <v>0</v>
      </c>
      <c r="G43" s="58">
        <f t="shared" si="4"/>
        <v>0</v>
      </c>
      <c r="H43" s="58">
        <f t="shared" si="5"/>
        <v>0</v>
      </c>
      <c r="I43" s="46"/>
    </row>
    <row r="44" spans="1:9" ht="14" customHeight="1" x14ac:dyDescent="0.2">
      <c r="A44" s="44"/>
      <c r="B44" s="70">
        <v>36</v>
      </c>
      <c r="C44" s="52">
        <f t="shared" si="0"/>
        <v>46295</v>
      </c>
      <c r="D44" s="58">
        <f t="shared" si="1"/>
        <v>0</v>
      </c>
      <c r="E44" s="212">
        <f t="shared" si="2"/>
        <v>0</v>
      </c>
      <c r="F44" s="58">
        <f t="shared" si="3"/>
        <v>0</v>
      </c>
      <c r="G44" s="58">
        <f t="shared" si="4"/>
        <v>0</v>
      </c>
      <c r="H44" s="58">
        <f t="shared" si="5"/>
        <v>0</v>
      </c>
      <c r="I44" s="46"/>
    </row>
    <row r="45" spans="1:9" ht="14" customHeight="1" x14ac:dyDescent="0.2">
      <c r="A45" s="44"/>
      <c r="B45" s="70">
        <v>37</v>
      </c>
      <c r="C45" s="52">
        <f t="shared" si="0"/>
        <v>46326</v>
      </c>
      <c r="D45" s="58">
        <f t="shared" si="1"/>
        <v>0</v>
      </c>
      <c r="E45" s="212">
        <f t="shared" si="2"/>
        <v>0</v>
      </c>
      <c r="F45" s="58">
        <f t="shared" si="3"/>
        <v>0</v>
      </c>
      <c r="G45" s="58">
        <f t="shared" si="4"/>
        <v>0</v>
      </c>
      <c r="H45" s="58">
        <f t="shared" si="5"/>
        <v>0</v>
      </c>
      <c r="I45" s="46"/>
    </row>
    <row r="46" spans="1:9" ht="14" customHeight="1" x14ac:dyDescent="0.2">
      <c r="A46" s="44"/>
      <c r="B46" s="70">
        <v>38</v>
      </c>
      <c r="C46" s="52">
        <f t="shared" si="0"/>
        <v>46356</v>
      </c>
      <c r="D46" s="58">
        <f t="shared" si="1"/>
        <v>0</v>
      </c>
      <c r="E46" s="212">
        <f t="shared" si="2"/>
        <v>0</v>
      </c>
      <c r="F46" s="58">
        <f t="shared" si="3"/>
        <v>0</v>
      </c>
      <c r="G46" s="58">
        <f t="shared" si="4"/>
        <v>0</v>
      </c>
      <c r="H46" s="58">
        <f t="shared" si="5"/>
        <v>0</v>
      </c>
      <c r="I46" s="46"/>
    </row>
    <row r="47" spans="1:9" ht="14" customHeight="1" x14ac:dyDescent="0.2">
      <c r="A47" s="44"/>
      <c r="B47" s="70">
        <v>39</v>
      </c>
      <c r="C47" s="52">
        <f t="shared" si="0"/>
        <v>46387</v>
      </c>
      <c r="D47" s="58">
        <f t="shared" si="1"/>
        <v>0</v>
      </c>
      <c r="E47" s="212">
        <f t="shared" si="2"/>
        <v>0</v>
      </c>
      <c r="F47" s="58">
        <f t="shared" si="3"/>
        <v>0</v>
      </c>
      <c r="G47" s="58">
        <f t="shared" si="4"/>
        <v>0</v>
      </c>
      <c r="H47" s="58">
        <f t="shared" si="5"/>
        <v>0</v>
      </c>
      <c r="I47" s="46"/>
    </row>
    <row r="48" spans="1:9" ht="14" customHeight="1" x14ac:dyDescent="0.2">
      <c r="A48" s="44"/>
      <c r="B48" s="70">
        <v>40</v>
      </c>
      <c r="C48" s="52">
        <f t="shared" si="0"/>
        <v>46418</v>
      </c>
      <c r="D48" s="58">
        <f t="shared" si="1"/>
        <v>0</v>
      </c>
      <c r="E48" s="212">
        <f t="shared" si="2"/>
        <v>0</v>
      </c>
      <c r="F48" s="58">
        <f t="shared" si="3"/>
        <v>0</v>
      </c>
      <c r="G48" s="58">
        <f t="shared" si="4"/>
        <v>0</v>
      </c>
      <c r="H48" s="58">
        <f t="shared" si="5"/>
        <v>0</v>
      </c>
      <c r="I48" s="46"/>
    </row>
    <row r="49" spans="1:9" ht="14" customHeight="1" x14ac:dyDescent="0.2">
      <c r="A49" s="44"/>
      <c r="B49" s="70">
        <v>41</v>
      </c>
      <c r="C49" s="52">
        <f t="shared" si="0"/>
        <v>46446</v>
      </c>
      <c r="D49" s="58">
        <f t="shared" si="1"/>
        <v>0</v>
      </c>
      <c r="E49" s="212">
        <f t="shared" si="2"/>
        <v>0</v>
      </c>
      <c r="F49" s="58">
        <f t="shared" si="3"/>
        <v>0</v>
      </c>
      <c r="G49" s="58">
        <f t="shared" si="4"/>
        <v>0</v>
      </c>
      <c r="H49" s="58">
        <f t="shared" si="5"/>
        <v>0</v>
      </c>
      <c r="I49" s="46"/>
    </row>
    <row r="50" spans="1:9" ht="14" customHeight="1" x14ac:dyDescent="0.2">
      <c r="A50" s="44"/>
      <c r="B50" s="70">
        <v>42</v>
      </c>
      <c r="C50" s="52">
        <f t="shared" si="0"/>
        <v>46477</v>
      </c>
      <c r="D50" s="58">
        <f t="shared" si="1"/>
        <v>0</v>
      </c>
      <c r="E50" s="212">
        <f t="shared" si="2"/>
        <v>0</v>
      </c>
      <c r="F50" s="58">
        <f t="shared" si="3"/>
        <v>0</v>
      </c>
      <c r="G50" s="58">
        <f t="shared" si="4"/>
        <v>0</v>
      </c>
      <c r="H50" s="58">
        <f t="shared" si="5"/>
        <v>0</v>
      </c>
      <c r="I50" s="46"/>
    </row>
    <row r="51" spans="1:9" ht="14" customHeight="1" x14ac:dyDescent="0.2">
      <c r="A51" s="44"/>
      <c r="B51" s="70">
        <v>43</v>
      </c>
      <c r="C51" s="52">
        <f t="shared" si="0"/>
        <v>46507</v>
      </c>
      <c r="D51" s="58">
        <f t="shared" si="1"/>
        <v>0</v>
      </c>
      <c r="E51" s="212">
        <f t="shared" si="2"/>
        <v>0</v>
      </c>
      <c r="F51" s="58">
        <f t="shared" si="3"/>
        <v>0</v>
      </c>
      <c r="G51" s="58">
        <f t="shared" si="4"/>
        <v>0</v>
      </c>
      <c r="H51" s="58">
        <f t="shared" si="5"/>
        <v>0</v>
      </c>
      <c r="I51" s="46"/>
    </row>
    <row r="52" spans="1:9" ht="14" customHeight="1" x14ac:dyDescent="0.2">
      <c r="A52" s="44"/>
      <c r="B52" s="70">
        <v>44</v>
      </c>
      <c r="C52" s="52">
        <f t="shared" si="0"/>
        <v>46538</v>
      </c>
      <c r="D52" s="58">
        <f t="shared" si="1"/>
        <v>0</v>
      </c>
      <c r="E52" s="212">
        <f t="shared" si="2"/>
        <v>0</v>
      </c>
      <c r="F52" s="58">
        <f t="shared" si="3"/>
        <v>0</v>
      </c>
      <c r="G52" s="58">
        <f t="shared" si="4"/>
        <v>0</v>
      </c>
      <c r="H52" s="58">
        <f t="shared" si="5"/>
        <v>0</v>
      </c>
      <c r="I52" s="46"/>
    </row>
    <row r="53" spans="1:9" ht="14" customHeight="1" x14ac:dyDescent="0.2">
      <c r="A53" s="44"/>
      <c r="B53" s="70">
        <v>45</v>
      </c>
      <c r="C53" s="52">
        <f t="shared" si="0"/>
        <v>46568</v>
      </c>
      <c r="D53" s="58">
        <f t="shared" si="1"/>
        <v>0</v>
      </c>
      <c r="E53" s="212">
        <f t="shared" si="2"/>
        <v>0</v>
      </c>
      <c r="F53" s="58">
        <f t="shared" si="3"/>
        <v>0</v>
      </c>
      <c r="G53" s="58">
        <f t="shared" si="4"/>
        <v>0</v>
      </c>
      <c r="H53" s="58">
        <f t="shared" si="5"/>
        <v>0</v>
      </c>
      <c r="I53" s="46"/>
    </row>
    <row r="54" spans="1:9" ht="14" customHeight="1" x14ac:dyDescent="0.2">
      <c r="A54" s="44"/>
      <c r="B54" s="70">
        <v>46</v>
      </c>
      <c r="C54" s="52">
        <f t="shared" si="0"/>
        <v>46599</v>
      </c>
      <c r="D54" s="58">
        <f t="shared" si="1"/>
        <v>0</v>
      </c>
      <c r="E54" s="212">
        <f t="shared" si="2"/>
        <v>0</v>
      </c>
      <c r="F54" s="58">
        <f t="shared" si="3"/>
        <v>0</v>
      </c>
      <c r="G54" s="58">
        <f t="shared" si="4"/>
        <v>0</v>
      </c>
      <c r="H54" s="58">
        <f t="shared" si="5"/>
        <v>0</v>
      </c>
      <c r="I54" s="46"/>
    </row>
    <row r="55" spans="1:9" ht="14" customHeight="1" x14ac:dyDescent="0.2">
      <c r="A55" s="44"/>
      <c r="B55" s="70">
        <v>47</v>
      </c>
      <c r="C55" s="52">
        <f t="shared" si="0"/>
        <v>46630</v>
      </c>
      <c r="D55" s="58">
        <f t="shared" si="1"/>
        <v>0</v>
      </c>
      <c r="E55" s="212">
        <f t="shared" si="2"/>
        <v>0</v>
      </c>
      <c r="F55" s="58">
        <f t="shared" si="3"/>
        <v>0</v>
      </c>
      <c r="G55" s="58">
        <f t="shared" si="4"/>
        <v>0</v>
      </c>
      <c r="H55" s="58">
        <f t="shared" si="5"/>
        <v>0</v>
      </c>
      <c r="I55" s="46"/>
    </row>
    <row r="56" spans="1:9" ht="14" customHeight="1" x14ac:dyDescent="0.2">
      <c r="A56" s="44"/>
      <c r="B56" s="70">
        <v>48</v>
      </c>
      <c r="C56" s="52">
        <f t="shared" si="0"/>
        <v>46660</v>
      </c>
      <c r="D56" s="58">
        <f t="shared" si="1"/>
        <v>0</v>
      </c>
      <c r="E56" s="212">
        <f t="shared" si="2"/>
        <v>0</v>
      </c>
      <c r="F56" s="58">
        <f t="shared" si="3"/>
        <v>0</v>
      </c>
      <c r="G56" s="58">
        <f t="shared" si="4"/>
        <v>0</v>
      </c>
      <c r="H56" s="58">
        <f t="shared" si="5"/>
        <v>0</v>
      </c>
      <c r="I56" s="46"/>
    </row>
    <row r="57" spans="1:9" ht="14" customHeight="1" x14ac:dyDescent="0.2">
      <c r="A57" s="44"/>
      <c r="B57" s="70">
        <v>49</v>
      </c>
      <c r="C57" s="52">
        <f t="shared" si="0"/>
        <v>46691</v>
      </c>
      <c r="D57" s="58">
        <f t="shared" si="1"/>
        <v>0</v>
      </c>
      <c r="E57" s="212">
        <f t="shared" si="2"/>
        <v>0</v>
      </c>
      <c r="F57" s="58">
        <f t="shared" si="3"/>
        <v>0</v>
      </c>
      <c r="G57" s="58">
        <f t="shared" si="4"/>
        <v>0</v>
      </c>
      <c r="H57" s="58">
        <f t="shared" si="5"/>
        <v>0</v>
      </c>
      <c r="I57" s="46"/>
    </row>
    <row r="58" spans="1:9" ht="14" customHeight="1" x14ac:dyDescent="0.2">
      <c r="A58" s="44"/>
      <c r="B58" s="70">
        <v>50</v>
      </c>
      <c r="C58" s="52">
        <f t="shared" si="0"/>
        <v>46721</v>
      </c>
      <c r="D58" s="58">
        <f t="shared" si="1"/>
        <v>0</v>
      </c>
      <c r="E58" s="212">
        <f t="shared" si="2"/>
        <v>0</v>
      </c>
      <c r="F58" s="58">
        <f t="shared" si="3"/>
        <v>0</v>
      </c>
      <c r="G58" s="58">
        <f t="shared" si="4"/>
        <v>0</v>
      </c>
      <c r="H58" s="58">
        <f t="shared" si="5"/>
        <v>0</v>
      </c>
      <c r="I58" s="46"/>
    </row>
    <row r="59" spans="1:9" ht="14" customHeight="1" x14ac:dyDescent="0.2">
      <c r="A59" s="44"/>
      <c r="B59" s="70">
        <v>51</v>
      </c>
      <c r="C59" s="52">
        <f t="shared" si="0"/>
        <v>46752</v>
      </c>
      <c r="D59" s="58">
        <f t="shared" si="1"/>
        <v>0</v>
      </c>
      <c r="E59" s="212">
        <f t="shared" si="2"/>
        <v>0</v>
      </c>
      <c r="F59" s="58">
        <f t="shared" si="3"/>
        <v>0</v>
      </c>
      <c r="G59" s="58">
        <f t="shared" si="4"/>
        <v>0</v>
      </c>
      <c r="H59" s="58">
        <f t="shared" si="5"/>
        <v>0</v>
      </c>
      <c r="I59" s="46"/>
    </row>
    <row r="60" spans="1:9" ht="14" customHeight="1" x14ac:dyDescent="0.2">
      <c r="A60" s="44"/>
      <c r="B60" s="70">
        <v>52</v>
      </c>
      <c r="C60" s="52">
        <f t="shared" si="0"/>
        <v>46783</v>
      </c>
      <c r="D60" s="58">
        <f t="shared" si="1"/>
        <v>0</v>
      </c>
      <c r="E60" s="212">
        <f t="shared" si="2"/>
        <v>0</v>
      </c>
      <c r="F60" s="58">
        <f t="shared" si="3"/>
        <v>0</v>
      </c>
      <c r="G60" s="58">
        <f t="shared" si="4"/>
        <v>0</v>
      </c>
      <c r="H60" s="58">
        <f t="shared" si="5"/>
        <v>0</v>
      </c>
      <c r="I60" s="46"/>
    </row>
    <row r="61" spans="1:9" ht="14" customHeight="1" x14ac:dyDescent="0.2">
      <c r="A61" s="44"/>
      <c r="B61" s="70">
        <v>53</v>
      </c>
      <c r="C61" s="52">
        <f t="shared" si="0"/>
        <v>46812</v>
      </c>
      <c r="D61" s="58">
        <f t="shared" si="1"/>
        <v>0</v>
      </c>
      <c r="E61" s="212">
        <f t="shared" si="2"/>
        <v>0</v>
      </c>
      <c r="F61" s="58">
        <f t="shared" si="3"/>
        <v>0</v>
      </c>
      <c r="G61" s="58">
        <f t="shared" si="4"/>
        <v>0</v>
      </c>
      <c r="H61" s="58">
        <f t="shared" si="5"/>
        <v>0</v>
      </c>
      <c r="I61" s="46"/>
    </row>
    <row r="62" spans="1:9" ht="14" customHeight="1" x14ac:dyDescent="0.2">
      <c r="A62" s="44"/>
      <c r="B62" s="70">
        <v>54</v>
      </c>
      <c r="C62" s="52">
        <f t="shared" si="0"/>
        <v>46843</v>
      </c>
      <c r="D62" s="58">
        <f t="shared" si="1"/>
        <v>0</v>
      </c>
      <c r="E62" s="212">
        <f t="shared" si="2"/>
        <v>0</v>
      </c>
      <c r="F62" s="58">
        <f t="shared" si="3"/>
        <v>0</v>
      </c>
      <c r="G62" s="58">
        <f t="shared" si="4"/>
        <v>0</v>
      </c>
      <c r="H62" s="58">
        <f t="shared" si="5"/>
        <v>0</v>
      </c>
      <c r="I62" s="46"/>
    </row>
    <row r="63" spans="1:9" ht="14" customHeight="1" x14ac:dyDescent="0.2">
      <c r="A63" s="44"/>
      <c r="B63" s="70">
        <v>55</v>
      </c>
      <c r="C63" s="52">
        <f t="shared" si="0"/>
        <v>46873</v>
      </c>
      <c r="D63" s="58">
        <f t="shared" si="1"/>
        <v>0</v>
      </c>
      <c r="E63" s="212">
        <f t="shared" si="2"/>
        <v>0</v>
      </c>
      <c r="F63" s="58">
        <f t="shared" si="3"/>
        <v>0</v>
      </c>
      <c r="G63" s="58">
        <f t="shared" si="4"/>
        <v>0</v>
      </c>
      <c r="H63" s="58">
        <f t="shared" si="5"/>
        <v>0</v>
      </c>
      <c r="I63" s="46"/>
    </row>
    <row r="64" spans="1:9" ht="14" customHeight="1" x14ac:dyDescent="0.2">
      <c r="A64" s="44"/>
      <c r="B64" s="70">
        <v>56</v>
      </c>
      <c r="C64" s="52">
        <f t="shared" si="0"/>
        <v>46904</v>
      </c>
      <c r="D64" s="58">
        <f t="shared" si="1"/>
        <v>0</v>
      </c>
      <c r="E64" s="212">
        <f t="shared" si="2"/>
        <v>0</v>
      </c>
      <c r="F64" s="58">
        <f t="shared" si="3"/>
        <v>0</v>
      </c>
      <c r="G64" s="58">
        <f t="shared" si="4"/>
        <v>0</v>
      </c>
      <c r="H64" s="58">
        <f t="shared" si="5"/>
        <v>0</v>
      </c>
      <c r="I64" s="46"/>
    </row>
    <row r="65" spans="1:9" ht="14" customHeight="1" x14ac:dyDescent="0.2">
      <c r="A65" s="44"/>
      <c r="B65" s="70">
        <v>57</v>
      </c>
      <c r="C65" s="52">
        <f t="shared" si="0"/>
        <v>46934</v>
      </c>
      <c r="D65" s="58">
        <f t="shared" si="1"/>
        <v>0</v>
      </c>
      <c r="E65" s="212">
        <f t="shared" si="2"/>
        <v>0</v>
      </c>
      <c r="F65" s="58">
        <f t="shared" si="3"/>
        <v>0</v>
      </c>
      <c r="G65" s="58">
        <f t="shared" si="4"/>
        <v>0</v>
      </c>
      <c r="H65" s="58">
        <f t="shared" si="5"/>
        <v>0</v>
      </c>
      <c r="I65" s="46"/>
    </row>
    <row r="66" spans="1:9" ht="14" customHeight="1" x14ac:dyDescent="0.2">
      <c r="A66" s="44"/>
      <c r="B66" s="70">
        <v>58</v>
      </c>
      <c r="C66" s="52">
        <f t="shared" si="0"/>
        <v>46965</v>
      </c>
      <c r="D66" s="58">
        <f t="shared" si="1"/>
        <v>0</v>
      </c>
      <c r="E66" s="212">
        <f t="shared" si="2"/>
        <v>0</v>
      </c>
      <c r="F66" s="58">
        <f t="shared" si="3"/>
        <v>0</v>
      </c>
      <c r="G66" s="58">
        <f t="shared" si="4"/>
        <v>0</v>
      </c>
      <c r="H66" s="58">
        <f t="shared" si="5"/>
        <v>0</v>
      </c>
      <c r="I66" s="46"/>
    </row>
    <row r="67" spans="1:9" ht="14" customHeight="1" x14ac:dyDescent="0.2">
      <c r="A67" s="44"/>
      <c r="B67" s="70">
        <v>59</v>
      </c>
      <c r="C67" s="52">
        <f t="shared" si="0"/>
        <v>46996</v>
      </c>
      <c r="D67" s="58">
        <f t="shared" si="1"/>
        <v>0</v>
      </c>
      <c r="E67" s="212">
        <f t="shared" si="2"/>
        <v>0</v>
      </c>
      <c r="F67" s="58">
        <f t="shared" si="3"/>
        <v>0</v>
      </c>
      <c r="G67" s="58">
        <f t="shared" si="4"/>
        <v>0</v>
      </c>
      <c r="H67" s="58">
        <f t="shared" si="5"/>
        <v>0</v>
      </c>
      <c r="I67" s="46"/>
    </row>
    <row r="68" spans="1:9" ht="14" customHeight="1" x14ac:dyDescent="0.2">
      <c r="A68" s="44"/>
      <c r="B68" s="70">
        <v>60</v>
      </c>
      <c r="C68" s="52">
        <f t="shared" si="0"/>
        <v>47026</v>
      </c>
      <c r="D68" s="58">
        <f t="shared" si="1"/>
        <v>0</v>
      </c>
      <c r="E68" s="212">
        <f t="shared" si="2"/>
        <v>0</v>
      </c>
      <c r="F68" s="58">
        <f t="shared" si="3"/>
        <v>0</v>
      </c>
      <c r="G68" s="58">
        <f t="shared" si="4"/>
        <v>0</v>
      </c>
      <c r="H68" s="58">
        <f t="shared" si="5"/>
        <v>0</v>
      </c>
      <c r="I68" s="46"/>
    </row>
    <row r="69" spans="1:9" ht="14" customHeight="1" x14ac:dyDescent="0.2">
      <c r="A69" s="44"/>
      <c r="B69" s="70">
        <v>61</v>
      </c>
      <c r="C69" s="52">
        <f t="shared" si="0"/>
        <v>47057</v>
      </c>
      <c r="D69" s="58">
        <f t="shared" si="1"/>
        <v>0</v>
      </c>
      <c r="E69" s="212">
        <f t="shared" si="2"/>
        <v>0</v>
      </c>
      <c r="F69" s="58">
        <f t="shared" si="3"/>
        <v>0</v>
      </c>
      <c r="G69" s="58">
        <f t="shared" si="4"/>
        <v>0</v>
      </c>
      <c r="H69" s="58">
        <f t="shared" si="5"/>
        <v>0</v>
      </c>
      <c r="I69" s="46"/>
    </row>
    <row r="70" spans="1:9" ht="14" customHeight="1" x14ac:dyDescent="0.2">
      <c r="A70" s="44"/>
      <c r="B70" s="70">
        <v>62</v>
      </c>
      <c r="C70" s="52">
        <f t="shared" si="0"/>
        <v>47087</v>
      </c>
      <c r="D70" s="58">
        <f t="shared" si="1"/>
        <v>0</v>
      </c>
      <c r="E70" s="212">
        <f t="shared" si="2"/>
        <v>0</v>
      </c>
      <c r="F70" s="58">
        <f t="shared" si="3"/>
        <v>0</v>
      </c>
      <c r="G70" s="58">
        <f t="shared" si="4"/>
        <v>0</v>
      </c>
      <c r="H70" s="58">
        <f t="shared" si="5"/>
        <v>0</v>
      </c>
      <c r="I70" s="46"/>
    </row>
    <row r="71" spans="1:9" ht="14" customHeight="1" x14ac:dyDescent="0.2">
      <c r="A71" s="44"/>
      <c r="B71" s="70">
        <v>63</v>
      </c>
      <c r="C71" s="52">
        <f t="shared" si="0"/>
        <v>47118</v>
      </c>
      <c r="D71" s="58">
        <f t="shared" si="1"/>
        <v>0</v>
      </c>
      <c r="E71" s="212">
        <f t="shared" si="2"/>
        <v>0</v>
      </c>
      <c r="F71" s="58">
        <f t="shared" si="3"/>
        <v>0</v>
      </c>
      <c r="G71" s="58">
        <f t="shared" si="4"/>
        <v>0</v>
      </c>
      <c r="H71" s="58">
        <f t="shared" si="5"/>
        <v>0</v>
      </c>
      <c r="I71" s="46"/>
    </row>
    <row r="72" spans="1:9" ht="14" customHeight="1" x14ac:dyDescent="0.2">
      <c r="A72" s="44"/>
      <c r="B72" s="70">
        <v>64</v>
      </c>
      <c r="C72" s="52">
        <f t="shared" si="0"/>
        <v>47149</v>
      </c>
      <c r="D72" s="58">
        <f t="shared" si="1"/>
        <v>0</v>
      </c>
      <c r="E72" s="212">
        <f t="shared" si="2"/>
        <v>0</v>
      </c>
      <c r="F72" s="58">
        <f t="shared" si="3"/>
        <v>0</v>
      </c>
      <c r="G72" s="58">
        <f t="shared" si="4"/>
        <v>0</v>
      </c>
      <c r="H72" s="58">
        <f t="shared" si="5"/>
        <v>0</v>
      </c>
      <c r="I72" s="46"/>
    </row>
    <row r="73" spans="1:9" ht="14" customHeight="1" x14ac:dyDescent="0.2">
      <c r="A73" s="44"/>
      <c r="B73" s="70">
        <v>65</v>
      </c>
      <c r="C73" s="52">
        <f t="shared" si="0"/>
        <v>47177</v>
      </c>
      <c r="D73" s="58">
        <f t="shared" si="1"/>
        <v>0</v>
      </c>
      <c r="E73" s="212">
        <f t="shared" si="2"/>
        <v>0</v>
      </c>
      <c r="F73" s="58">
        <f t="shared" si="3"/>
        <v>0</v>
      </c>
      <c r="G73" s="58">
        <f t="shared" si="4"/>
        <v>0</v>
      </c>
      <c r="H73" s="58">
        <f t="shared" si="5"/>
        <v>0</v>
      </c>
      <c r="I73" s="46"/>
    </row>
    <row r="74" spans="1:9" ht="14" customHeight="1" x14ac:dyDescent="0.2">
      <c r="A74" s="44"/>
      <c r="B74" s="70">
        <v>66</v>
      </c>
      <c r="C74" s="52">
        <f t="shared" si="0"/>
        <v>47208</v>
      </c>
      <c r="D74" s="58">
        <f t="shared" si="1"/>
        <v>0</v>
      </c>
      <c r="E74" s="212">
        <f t="shared" si="2"/>
        <v>0</v>
      </c>
      <c r="F74" s="58">
        <f t="shared" si="3"/>
        <v>0</v>
      </c>
      <c r="G74" s="58">
        <f t="shared" si="4"/>
        <v>0</v>
      </c>
      <c r="H74" s="58">
        <f t="shared" si="5"/>
        <v>0</v>
      </c>
      <c r="I74" s="46"/>
    </row>
    <row r="75" spans="1:9" ht="14" customHeight="1" x14ac:dyDescent="0.2">
      <c r="A75" s="44"/>
      <c r="B75" s="70">
        <v>67</v>
      </c>
      <c r="C75" s="52">
        <f t="shared" ref="C75:C128" si="6">EOMONTH(C74+2,0)</f>
        <v>47238</v>
      </c>
      <c r="D75" s="58">
        <f t="shared" ref="D75:D128" si="7">H74</f>
        <v>0</v>
      </c>
      <c r="E75" s="212">
        <f t="shared" ref="E75:E128" si="8">$G$3</f>
        <v>0</v>
      </c>
      <c r="F75" s="58">
        <f t="shared" ref="F75:F128" si="9">-E75-G75</f>
        <v>0</v>
      </c>
      <c r="G75" s="58">
        <f t="shared" ref="G75:G128" si="10">D75*$D$4/12</f>
        <v>0</v>
      </c>
      <c r="H75" s="58">
        <f t="shared" ref="H75:H128" si="11">D75+G75+E75</f>
        <v>0</v>
      </c>
      <c r="I75" s="46"/>
    </row>
    <row r="76" spans="1:9" ht="14" customHeight="1" x14ac:dyDescent="0.2">
      <c r="A76" s="44"/>
      <c r="B76" s="70">
        <v>68</v>
      </c>
      <c r="C76" s="52">
        <f t="shared" si="6"/>
        <v>47269</v>
      </c>
      <c r="D76" s="58">
        <f t="shared" si="7"/>
        <v>0</v>
      </c>
      <c r="E76" s="212">
        <f t="shared" si="8"/>
        <v>0</v>
      </c>
      <c r="F76" s="58">
        <f t="shared" si="9"/>
        <v>0</v>
      </c>
      <c r="G76" s="58">
        <f t="shared" si="10"/>
        <v>0</v>
      </c>
      <c r="H76" s="58">
        <f t="shared" si="11"/>
        <v>0</v>
      </c>
      <c r="I76" s="46"/>
    </row>
    <row r="77" spans="1:9" ht="14" customHeight="1" x14ac:dyDescent="0.2">
      <c r="A77" s="44"/>
      <c r="B77" s="70">
        <v>69</v>
      </c>
      <c r="C77" s="52">
        <f t="shared" si="6"/>
        <v>47299</v>
      </c>
      <c r="D77" s="58">
        <f t="shared" si="7"/>
        <v>0</v>
      </c>
      <c r="E77" s="212">
        <f t="shared" si="8"/>
        <v>0</v>
      </c>
      <c r="F77" s="58">
        <f t="shared" si="9"/>
        <v>0</v>
      </c>
      <c r="G77" s="58">
        <f t="shared" si="10"/>
        <v>0</v>
      </c>
      <c r="H77" s="58">
        <f t="shared" si="11"/>
        <v>0</v>
      </c>
      <c r="I77" s="46"/>
    </row>
    <row r="78" spans="1:9" ht="14" customHeight="1" x14ac:dyDescent="0.2">
      <c r="A78" s="44"/>
      <c r="B78" s="70">
        <v>70</v>
      </c>
      <c r="C78" s="52">
        <f t="shared" si="6"/>
        <v>47330</v>
      </c>
      <c r="D78" s="58">
        <f t="shared" si="7"/>
        <v>0</v>
      </c>
      <c r="E78" s="212">
        <f t="shared" si="8"/>
        <v>0</v>
      </c>
      <c r="F78" s="58">
        <f t="shared" si="9"/>
        <v>0</v>
      </c>
      <c r="G78" s="58">
        <f t="shared" si="10"/>
        <v>0</v>
      </c>
      <c r="H78" s="58">
        <f t="shared" si="11"/>
        <v>0</v>
      </c>
      <c r="I78" s="46"/>
    </row>
    <row r="79" spans="1:9" ht="14" customHeight="1" x14ac:dyDescent="0.2">
      <c r="A79" s="44"/>
      <c r="B79" s="70">
        <v>71</v>
      </c>
      <c r="C79" s="52">
        <f t="shared" si="6"/>
        <v>47361</v>
      </c>
      <c r="D79" s="58">
        <f t="shared" si="7"/>
        <v>0</v>
      </c>
      <c r="E79" s="212">
        <f t="shared" si="8"/>
        <v>0</v>
      </c>
      <c r="F79" s="58">
        <f t="shared" si="9"/>
        <v>0</v>
      </c>
      <c r="G79" s="58">
        <f t="shared" si="10"/>
        <v>0</v>
      </c>
      <c r="H79" s="58">
        <f t="shared" si="11"/>
        <v>0</v>
      </c>
      <c r="I79" s="46"/>
    </row>
    <row r="80" spans="1:9" ht="14" customHeight="1" x14ac:dyDescent="0.2">
      <c r="A80" s="44"/>
      <c r="B80" s="70">
        <v>72</v>
      </c>
      <c r="C80" s="52">
        <f t="shared" si="6"/>
        <v>47391</v>
      </c>
      <c r="D80" s="58">
        <f t="shared" si="7"/>
        <v>0</v>
      </c>
      <c r="E80" s="212">
        <f t="shared" si="8"/>
        <v>0</v>
      </c>
      <c r="F80" s="58">
        <f t="shared" si="9"/>
        <v>0</v>
      </c>
      <c r="G80" s="58">
        <f t="shared" si="10"/>
        <v>0</v>
      </c>
      <c r="H80" s="58">
        <f t="shared" si="11"/>
        <v>0</v>
      </c>
      <c r="I80" s="46"/>
    </row>
    <row r="81" spans="1:9" ht="14" customHeight="1" x14ac:dyDescent="0.2">
      <c r="A81" s="44"/>
      <c r="B81" s="70">
        <v>73</v>
      </c>
      <c r="C81" s="52">
        <f t="shared" si="6"/>
        <v>47422</v>
      </c>
      <c r="D81" s="58">
        <f t="shared" si="7"/>
        <v>0</v>
      </c>
      <c r="E81" s="212">
        <f t="shared" si="8"/>
        <v>0</v>
      </c>
      <c r="F81" s="58">
        <f t="shared" si="9"/>
        <v>0</v>
      </c>
      <c r="G81" s="58">
        <f t="shared" si="10"/>
        <v>0</v>
      </c>
      <c r="H81" s="58">
        <f t="shared" si="11"/>
        <v>0</v>
      </c>
      <c r="I81" s="46"/>
    </row>
    <row r="82" spans="1:9" ht="14" customHeight="1" x14ac:dyDescent="0.2">
      <c r="A82" s="44"/>
      <c r="B82" s="70">
        <v>74</v>
      </c>
      <c r="C82" s="52">
        <f t="shared" si="6"/>
        <v>47452</v>
      </c>
      <c r="D82" s="58">
        <f t="shared" si="7"/>
        <v>0</v>
      </c>
      <c r="E82" s="212">
        <f t="shared" si="8"/>
        <v>0</v>
      </c>
      <c r="F82" s="58">
        <f t="shared" si="9"/>
        <v>0</v>
      </c>
      <c r="G82" s="58">
        <f t="shared" si="10"/>
        <v>0</v>
      </c>
      <c r="H82" s="58">
        <f t="shared" si="11"/>
        <v>0</v>
      </c>
      <c r="I82" s="46"/>
    </row>
    <row r="83" spans="1:9" ht="14" customHeight="1" x14ac:dyDescent="0.2">
      <c r="A83" s="44"/>
      <c r="B83" s="70">
        <v>75</v>
      </c>
      <c r="C83" s="52">
        <f t="shared" si="6"/>
        <v>47483</v>
      </c>
      <c r="D83" s="58">
        <f t="shared" si="7"/>
        <v>0</v>
      </c>
      <c r="E83" s="212">
        <f t="shared" si="8"/>
        <v>0</v>
      </c>
      <c r="F83" s="58">
        <f t="shared" si="9"/>
        <v>0</v>
      </c>
      <c r="G83" s="58">
        <f t="shared" si="10"/>
        <v>0</v>
      </c>
      <c r="H83" s="58">
        <f t="shared" si="11"/>
        <v>0</v>
      </c>
      <c r="I83" s="46"/>
    </row>
    <row r="84" spans="1:9" ht="14" customHeight="1" x14ac:dyDescent="0.2">
      <c r="A84" s="44"/>
      <c r="B84" s="70">
        <v>76</v>
      </c>
      <c r="C84" s="52">
        <f t="shared" si="6"/>
        <v>47514</v>
      </c>
      <c r="D84" s="58">
        <f t="shared" si="7"/>
        <v>0</v>
      </c>
      <c r="E84" s="212">
        <f t="shared" si="8"/>
        <v>0</v>
      </c>
      <c r="F84" s="58">
        <f t="shared" si="9"/>
        <v>0</v>
      </c>
      <c r="G84" s="58">
        <f t="shared" si="10"/>
        <v>0</v>
      </c>
      <c r="H84" s="58">
        <f t="shared" si="11"/>
        <v>0</v>
      </c>
      <c r="I84" s="46"/>
    </row>
    <row r="85" spans="1:9" ht="14" customHeight="1" x14ac:dyDescent="0.2">
      <c r="A85" s="44"/>
      <c r="B85" s="70">
        <v>77</v>
      </c>
      <c r="C85" s="52">
        <f t="shared" si="6"/>
        <v>47542</v>
      </c>
      <c r="D85" s="58">
        <f t="shared" si="7"/>
        <v>0</v>
      </c>
      <c r="E85" s="212">
        <f t="shared" si="8"/>
        <v>0</v>
      </c>
      <c r="F85" s="58">
        <f t="shared" si="9"/>
        <v>0</v>
      </c>
      <c r="G85" s="58">
        <f t="shared" si="10"/>
        <v>0</v>
      </c>
      <c r="H85" s="58">
        <f t="shared" si="11"/>
        <v>0</v>
      </c>
      <c r="I85" s="46"/>
    </row>
    <row r="86" spans="1:9" ht="14" customHeight="1" x14ac:dyDescent="0.2">
      <c r="A86" s="44"/>
      <c r="B86" s="70">
        <v>78</v>
      </c>
      <c r="C86" s="52">
        <f t="shared" si="6"/>
        <v>47573</v>
      </c>
      <c r="D86" s="58">
        <f t="shared" si="7"/>
        <v>0</v>
      </c>
      <c r="E86" s="212">
        <f t="shared" si="8"/>
        <v>0</v>
      </c>
      <c r="F86" s="58">
        <f t="shared" si="9"/>
        <v>0</v>
      </c>
      <c r="G86" s="58">
        <f t="shared" si="10"/>
        <v>0</v>
      </c>
      <c r="H86" s="58">
        <f t="shared" si="11"/>
        <v>0</v>
      </c>
      <c r="I86" s="46"/>
    </row>
    <row r="87" spans="1:9" ht="14" customHeight="1" x14ac:dyDescent="0.2">
      <c r="A87" s="44"/>
      <c r="B87" s="70">
        <v>79</v>
      </c>
      <c r="C87" s="52">
        <f t="shared" si="6"/>
        <v>47603</v>
      </c>
      <c r="D87" s="58">
        <f t="shared" si="7"/>
        <v>0</v>
      </c>
      <c r="E87" s="212">
        <f t="shared" si="8"/>
        <v>0</v>
      </c>
      <c r="F87" s="58">
        <f t="shared" si="9"/>
        <v>0</v>
      </c>
      <c r="G87" s="58">
        <f t="shared" si="10"/>
        <v>0</v>
      </c>
      <c r="H87" s="58">
        <f t="shared" si="11"/>
        <v>0</v>
      </c>
      <c r="I87" s="46"/>
    </row>
    <row r="88" spans="1:9" ht="14" customHeight="1" x14ac:dyDescent="0.2">
      <c r="A88" s="44"/>
      <c r="B88" s="70">
        <v>80</v>
      </c>
      <c r="C88" s="52">
        <f t="shared" si="6"/>
        <v>47634</v>
      </c>
      <c r="D88" s="58">
        <f t="shared" si="7"/>
        <v>0</v>
      </c>
      <c r="E88" s="212">
        <f t="shared" si="8"/>
        <v>0</v>
      </c>
      <c r="F88" s="58">
        <f t="shared" si="9"/>
        <v>0</v>
      </c>
      <c r="G88" s="58">
        <f t="shared" si="10"/>
        <v>0</v>
      </c>
      <c r="H88" s="58">
        <f t="shared" si="11"/>
        <v>0</v>
      </c>
      <c r="I88" s="46"/>
    </row>
    <row r="89" spans="1:9" ht="14" customHeight="1" x14ac:dyDescent="0.2">
      <c r="A89" s="44"/>
      <c r="B89" s="70">
        <v>81</v>
      </c>
      <c r="C89" s="52">
        <f t="shared" si="6"/>
        <v>47664</v>
      </c>
      <c r="D89" s="58">
        <f t="shared" si="7"/>
        <v>0</v>
      </c>
      <c r="E89" s="212">
        <f t="shared" si="8"/>
        <v>0</v>
      </c>
      <c r="F89" s="58">
        <f t="shared" si="9"/>
        <v>0</v>
      </c>
      <c r="G89" s="58">
        <f t="shared" si="10"/>
        <v>0</v>
      </c>
      <c r="H89" s="58">
        <f t="shared" si="11"/>
        <v>0</v>
      </c>
      <c r="I89" s="46"/>
    </row>
    <row r="90" spans="1:9" ht="14" customHeight="1" x14ac:dyDescent="0.2">
      <c r="A90" s="44"/>
      <c r="B90" s="70">
        <v>82</v>
      </c>
      <c r="C90" s="52">
        <f t="shared" si="6"/>
        <v>47695</v>
      </c>
      <c r="D90" s="58">
        <f t="shared" si="7"/>
        <v>0</v>
      </c>
      <c r="E90" s="212">
        <f t="shared" si="8"/>
        <v>0</v>
      </c>
      <c r="F90" s="58">
        <f t="shared" si="9"/>
        <v>0</v>
      </c>
      <c r="G90" s="58">
        <f t="shared" si="10"/>
        <v>0</v>
      </c>
      <c r="H90" s="58">
        <f t="shared" si="11"/>
        <v>0</v>
      </c>
      <c r="I90" s="46"/>
    </row>
    <row r="91" spans="1:9" ht="14" customHeight="1" x14ac:dyDescent="0.2">
      <c r="A91" s="44"/>
      <c r="B91" s="70">
        <v>83</v>
      </c>
      <c r="C91" s="52">
        <f t="shared" si="6"/>
        <v>47726</v>
      </c>
      <c r="D91" s="58">
        <f t="shared" si="7"/>
        <v>0</v>
      </c>
      <c r="E91" s="212">
        <f t="shared" si="8"/>
        <v>0</v>
      </c>
      <c r="F91" s="58">
        <f t="shared" si="9"/>
        <v>0</v>
      </c>
      <c r="G91" s="58">
        <f t="shared" si="10"/>
        <v>0</v>
      </c>
      <c r="H91" s="58">
        <f t="shared" si="11"/>
        <v>0</v>
      </c>
      <c r="I91" s="46"/>
    </row>
    <row r="92" spans="1:9" ht="14" customHeight="1" x14ac:dyDescent="0.2">
      <c r="B92" s="70">
        <v>84</v>
      </c>
      <c r="C92" s="52">
        <f t="shared" si="6"/>
        <v>47756</v>
      </c>
      <c r="D92" s="58">
        <f t="shared" si="7"/>
        <v>0</v>
      </c>
      <c r="E92" s="212">
        <f t="shared" si="8"/>
        <v>0</v>
      </c>
      <c r="F92" s="58">
        <f t="shared" si="9"/>
        <v>0</v>
      </c>
      <c r="G92" s="58">
        <f t="shared" si="10"/>
        <v>0</v>
      </c>
      <c r="H92" s="58">
        <f t="shared" si="11"/>
        <v>0</v>
      </c>
    </row>
    <row r="93" spans="1:9" ht="14" customHeight="1" x14ac:dyDescent="0.2">
      <c r="A93" s="62"/>
      <c r="B93" s="70">
        <v>85</v>
      </c>
      <c r="C93" s="52">
        <f t="shared" si="6"/>
        <v>47787</v>
      </c>
      <c r="D93" s="58">
        <f t="shared" si="7"/>
        <v>0</v>
      </c>
      <c r="E93" s="212">
        <f t="shared" si="8"/>
        <v>0</v>
      </c>
      <c r="F93" s="58">
        <f t="shared" si="9"/>
        <v>0</v>
      </c>
      <c r="G93" s="58">
        <f t="shared" si="10"/>
        <v>0</v>
      </c>
      <c r="H93" s="58">
        <f t="shared" si="11"/>
        <v>0</v>
      </c>
      <c r="I93" s="63"/>
    </row>
    <row r="94" spans="1:9" ht="14" customHeight="1" x14ac:dyDescent="0.2">
      <c r="B94" s="70">
        <v>86</v>
      </c>
      <c r="C94" s="52">
        <f t="shared" si="6"/>
        <v>47817</v>
      </c>
      <c r="D94" s="58">
        <f t="shared" si="7"/>
        <v>0</v>
      </c>
      <c r="E94" s="212">
        <f t="shared" si="8"/>
        <v>0</v>
      </c>
      <c r="F94" s="58">
        <f t="shared" si="9"/>
        <v>0</v>
      </c>
      <c r="G94" s="58">
        <f t="shared" si="10"/>
        <v>0</v>
      </c>
      <c r="H94" s="58">
        <f t="shared" si="11"/>
        <v>0</v>
      </c>
    </row>
    <row r="95" spans="1:9" ht="14" customHeight="1" x14ac:dyDescent="0.2">
      <c r="B95" s="70">
        <v>87</v>
      </c>
      <c r="C95" s="52">
        <f t="shared" si="6"/>
        <v>47848</v>
      </c>
      <c r="D95" s="58">
        <f t="shared" si="7"/>
        <v>0</v>
      </c>
      <c r="E95" s="212">
        <f t="shared" si="8"/>
        <v>0</v>
      </c>
      <c r="F95" s="58">
        <f t="shared" si="9"/>
        <v>0</v>
      </c>
      <c r="G95" s="58">
        <f t="shared" si="10"/>
        <v>0</v>
      </c>
      <c r="H95" s="58">
        <f t="shared" si="11"/>
        <v>0</v>
      </c>
    </row>
    <row r="96" spans="1:9" ht="14" customHeight="1" x14ac:dyDescent="0.2">
      <c r="B96" s="70">
        <v>88</v>
      </c>
      <c r="C96" s="52">
        <f t="shared" si="6"/>
        <v>47879</v>
      </c>
      <c r="D96" s="58">
        <f t="shared" si="7"/>
        <v>0</v>
      </c>
      <c r="E96" s="212">
        <f t="shared" si="8"/>
        <v>0</v>
      </c>
      <c r="F96" s="58">
        <f t="shared" si="9"/>
        <v>0</v>
      </c>
      <c r="G96" s="58">
        <f t="shared" si="10"/>
        <v>0</v>
      </c>
      <c r="H96" s="58">
        <f t="shared" si="11"/>
        <v>0</v>
      </c>
    </row>
    <row r="97" spans="2:8" ht="14" customHeight="1" x14ac:dyDescent="0.2">
      <c r="B97" s="70">
        <v>89</v>
      </c>
      <c r="C97" s="52">
        <f t="shared" si="6"/>
        <v>47907</v>
      </c>
      <c r="D97" s="58">
        <f t="shared" si="7"/>
        <v>0</v>
      </c>
      <c r="E97" s="212">
        <f t="shared" si="8"/>
        <v>0</v>
      </c>
      <c r="F97" s="58">
        <f t="shared" si="9"/>
        <v>0</v>
      </c>
      <c r="G97" s="58">
        <f t="shared" si="10"/>
        <v>0</v>
      </c>
      <c r="H97" s="58">
        <f t="shared" si="11"/>
        <v>0</v>
      </c>
    </row>
    <row r="98" spans="2:8" ht="14" customHeight="1" x14ac:dyDescent="0.2">
      <c r="B98" s="70">
        <v>90</v>
      </c>
      <c r="C98" s="52">
        <f t="shared" si="6"/>
        <v>47938</v>
      </c>
      <c r="D98" s="58">
        <f t="shared" si="7"/>
        <v>0</v>
      </c>
      <c r="E98" s="212">
        <f t="shared" si="8"/>
        <v>0</v>
      </c>
      <c r="F98" s="58">
        <f t="shared" si="9"/>
        <v>0</v>
      </c>
      <c r="G98" s="58">
        <f t="shared" si="10"/>
        <v>0</v>
      </c>
      <c r="H98" s="58">
        <f t="shared" si="11"/>
        <v>0</v>
      </c>
    </row>
    <row r="99" spans="2:8" ht="14" customHeight="1" x14ac:dyDescent="0.2">
      <c r="B99" s="70">
        <v>91</v>
      </c>
      <c r="C99" s="52">
        <f t="shared" si="6"/>
        <v>47968</v>
      </c>
      <c r="D99" s="58">
        <f t="shared" si="7"/>
        <v>0</v>
      </c>
      <c r="E99" s="212">
        <f t="shared" si="8"/>
        <v>0</v>
      </c>
      <c r="F99" s="58">
        <f t="shared" si="9"/>
        <v>0</v>
      </c>
      <c r="G99" s="58">
        <f t="shared" si="10"/>
        <v>0</v>
      </c>
      <c r="H99" s="58">
        <f t="shared" si="11"/>
        <v>0</v>
      </c>
    </row>
    <row r="100" spans="2:8" ht="14" customHeight="1" x14ac:dyDescent="0.2">
      <c r="B100" s="70">
        <v>92</v>
      </c>
      <c r="C100" s="52">
        <f t="shared" si="6"/>
        <v>47999</v>
      </c>
      <c r="D100" s="58">
        <f t="shared" si="7"/>
        <v>0</v>
      </c>
      <c r="E100" s="212">
        <f t="shared" si="8"/>
        <v>0</v>
      </c>
      <c r="F100" s="58">
        <f t="shared" si="9"/>
        <v>0</v>
      </c>
      <c r="G100" s="58">
        <f t="shared" si="10"/>
        <v>0</v>
      </c>
      <c r="H100" s="58">
        <f t="shared" si="11"/>
        <v>0</v>
      </c>
    </row>
    <row r="101" spans="2:8" ht="14" customHeight="1" x14ac:dyDescent="0.2">
      <c r="B101" s="70">
        <v>93</v>
      </c>
      <c r="C101" s="52">
        <f t="shared" si="6"/>
        <v>48029</v>
      </c>
      <c r="D101" s="58">
        <f t="shared" si="7"/>
        <v>0</v>
      </c>
      <c r="E101" s="212">
        <f t="shared" si="8"/>
        <v>0</v>
      </c>
      <c r="F101" s="58">
        <f t="shared" si="9"/>
        <v>0</v>
      </c>
      <c r="G101" s="58">
        <f t="shared" si="10"/>
        <v>0</v>
      </c>
      <c r="H101" s="58">
        <f t="shared" si="11"/>
        <v>0</v>
      </c>
    </row>
    <row r="102" spans="2:8" ht="14" customHeight="1" x14ac:dyDescent="0.2">
      <c r="B102" s="70">
        <v>94</v>
      </c>
      <c r="C102" s="52">
        <f t="shared" si="6"/>
        <v>48060</v>
      </c>
      <c r="D102" s="58">
        <f t="shared" si="7"/>
        <v>0</v>
      </c>
      <c r="E102" s="212">
        <f t="shared" si="8"/>
        <v>0</v>
      </c>
      <c r="F102" s="58">
        <f t="shared" si="9"/>
        <v>0</v>
      </c>
      <c r="G102" s="58">
        <f t="shared" si="10"/>
        <v>0</v>
      </c>
      <c r="H102" s="58">
        <f t="shared" si="11"/>
        <v>0</v>
      </c>
    </row>
    <row r="103" spans="2:8" ht="14" customHeight="1" x14ac:dyDescent="0.2">
      <c r="B103" s="70">
        <v>95</v>
      </c>
      <c r="C103" s="52">
        <f t="shared" si="6"/>
        <v>48091</v>
      </c>
      <c r="D103" s="58">
        <f t="shared" si="7"/>
        <v>0</v>
      </c>
      <c r="E103" s="212">
        <f t="shared" si="8"/>
        <v>0</v>
      </c>
      <c r="F103" s="58">
        <f t="shared" si="9"/>
        <v>0</v>
      </c>
      <c r="G103" s="58">
        <f t="shared" si="10"/>
        <v>0</v>
      </c>
      <c r="H103" s="58">
        <f t="shared" si="11"/>
        <v>0</v>
      </c>
    </row>
    <row r="104" spans="2:8" ht="14" customHeight="1" x14ac:dyDescent="0.2">
      <c r="B104" s="70">
        <v>96</v>
      </c>
      <c r="C104" s="52">
        <f t="shared" si="6"/>
        <v>48121</v>
      </c>
      <c r="D104" s="58">
        <f t="shared" si="7"/>
        <v>0</v>
      </c>
      <c r="E104" s="212">
        <f t="shared" si="8"/>
        <v>0</v>
      </c>
      <c r="F104" s="58">
        <f t="shared" si="9"/>
        <v>0</v>
      </c>
      <c r="G104" s="58">
        <f t="shared" si="10"/>
        <v>0</v>
      </c>
      <c r="H104" s="58">
        <f t="shared" si="11"/>
        <v>0</v>
      </c>
    </row>
    <row r="105" spans="2:8" ht="14" customHeight="1" x14ac:dyDescent="0.2">
      <c r="B105" s="70">
        <v>97</v>
      </c>
      <c r="C105" s="52">
        <f t="shared" si="6"/>
        <v>48152</v>
      </c>
      <c r="D105" s="58">
        <f t="shared" si="7"/>
        <v>0</v>
      </c>
      <c r="E105" s="212">
        <f t="shared" si="8"/>
        <v>0</v>
      </c>
      <c r="F105" s="58">
        <f t="shared" si="9"/>
        <v>0</v>
      </c>
      <c r="G105" s="58">
        <f t="shared" si="10"/>
        <v>0</v>
      </c>
      <c r="H105" s="58">
        <f t="shared" si="11"/>
        <v>0</v>
      </c>
    </row>
    <row r="106" spans="2:8" ht="14" customHeight="1" x14ac:dyDescent="0.2">
      <c r="B106" s="70">
        <v>98</v>
      </c>
      <c r="C106" s="52">
        <f t="shared" si="6"/>
        <v>48182</v>
      </c>
      <c r="D106" s="58">
        <f t="shared" si="7"/>
        <v>0</v>
      </c>
      <c r="E106" s="212">
        <f t="shared" si="8"/>
        <v>0</v>
      </c>
      <c r="F106" s="58">
        <f t="shared" si="9"/>
        <v>0</v>
      </c>
      <c r="G106" s="58">
        <f t="shared" si="10"/>
        <v>0</v>
      </c>
      <c r="H106" s="58">
        <f t="shared" si="11"/>
        <v>0</v>
      </c>
    </row>
    <row r="107" spans="2:8" ht="14" customHeight="1" x14ac:dyDescent="0.2">
      <c r="B107" s="70">
        <v>99</v>
      </c>
      <c r="C107" s="52">
        <f t="shared" si="6"/>
        <v>48213</v>
      </c>
      <c r="D107" s="58">
        <f t="shared" si="7"/>
        <v>0</v>
      </c>
      <c r="E107" s="212">
        <f t="shared" si="8"/>
        <v>0</v>
      </c>
      <c r="F107" s="58">
        <f t="shared" si="9"/>
        <v>0</v>
      </c>
      <c r="G107" s="58">
        <f t="shared" si="10"/>
        <v>0</v>
      </c>
      <c r="H107" s="58">
        <f t="shared" si="11"/>
        <v>0</v>
      </c>
    </row>
    <row r="108" spans="2:8" ht="14" customHeight="1" x14ac:dyDescent="0.2">
      <c r="B108" s="70">
        <v>100</v>
      </c>
      <c r="C108" s="52">
        <f t="shared" si="6"/>
        <v>48244</v>
      </c>
      <c r="D108" s="58">
        <f t="shared" si="7"/>
        <v>0</v>
      </c>
      <c r="E108" s="212">
        <f t="shared" si="8"/>
        <v>0</v>
      </c>
      <c r="F108" s="58">
        <f t="shared" si="9"/>
        <v>0</v>
      </c>
      <c r="G108" s="58">
        <f t="shared" si="10"/>
        <v>0</v>
      </c>
      <c r="H108" s="58">
        <f t="shared" si="11"/>
        <v>0</v>
      </c>
    </row>
    <row r="109" spans="2:8" ht="14" customHeight="1" x14ac:dyDescent="0.2">
      <c r="B109" s="70">
        <v>101</v>
      </c>
      <c r="C109" s="52">
        <f t="shared" si="6"/>
        <v>48273</v>
      </c>
      <c r="D109" s="58">
        <f t="shared" si="7"/>
        <v>0</v>
      </c>
      <c r="E109" s="212">
        <f t="shared" si="8"/>
        <v>0</v>
      </c>
      <c r="F109" s="58">
        <f t="shared" si="9"/>
        <v>0</v>
      </c>
      <c r="G109" s="58">
        <f t="shared" si="10"/>
        <v>0</v>
      </c>
      <c r="H109" s="58">
        <f t="shared" si="11"/>
        <v>0</v>
      </c>
    </row>
    <row r="110" spans="2:8" ht="14" customHeight="1" x14ac:dyDescent="0.2">
      <c r="B110" s="70">
        <v>102</v>
      </c>
      <c r="C110" s="52">
        <f t="shared" si="6"/>
        <v>48304</v>
      </c>
      <c r="D110" s="58">
        <f t="shared" si="7"/>
        <v>0</v>
      </c>
      <c r="E110" s="212">
        <f t="shared" si="8"/>
        <v>0</v>
      </c>
      <c r="F110" s="58">
        <f t="shared" si="9"/>
        <v>0</v>
      </c>
      <c r="G110" s="58">
        <f t="shared" si="10"/>
        <v>0</v>
      </c>
      <c r="H110" s="58">
        <f t="shared" si="11"/>
        <v>0</v>
      </c>
    </row>
    <row r="111" spans="2:8" ht="14" customHeight="1" x14ac:dyDescent="0.2">
      <c r="B111" s="70">
        <v>103</v>
      </c>
      <c r="C111" s="52">
        <f t="shared" si="6"/>
        <v>48334</v>
      </c>
      <c r="D111" s="58">
        <f t="shared" si="7"/>
        <v>0</v>
      </c>
      <c r="E111" s="212">
        <f t="shared" si="8"/>
        <v>0</v>
      </c>
      <c r="F111" s="58">
        <f t="shared" si="9"/>
        <v>0</v>
      </c>
      <c r="G111" s="58">
        <f t="shared" si="10"/>
        <v>0</v>
      </c>
      <c r="H111" s="58">
        <f t="shared" si="11"/>
        <v>0</v>
      </c>
    </row>
    <row r="112" spans="2:8" ht="14" customHeight="1" x14ac:dyDescent="0.2">
      <c r="B112" s="70">
        <v>104</v>
      </c>
      <c r="C112" s="52">
        <f t="shared" si="6"/>
        <v>48365</v>
      </c>
      <c r="D112" s="58">
        <f t="shared" si="7"/>
        <v>0</v>
      </c>
      <c r="E112" s="212">
        <f t="shared" si="8"/>
        <v>0</v>
      </c>
      <c r="F112" s="58">
        <f t="shared" si="9"/>
        <v>0</v>
      </c>
      <c r="G112" s="58">
        <f t="shared" si="10"/>
        <v>0</v>
      </c>
      <c r="H112" s="58">
        <f t="shared" si="11"/>
        <v>0</v>
      </c>
    </row>
    <row r="113" spans="2:8" ht="14" customHeight="1" x14ac:dyDescent="0.2">
      <c r="B113" s="70">
        <v>105</v>
      </c>
      <c r="C113" s="52">
        <f t="shared" si="6"/>
        <v>48395</v>
      </c>
      <c r="D113" s="58">
        <f t="shared" si="7"/>
        <v>0</v>
      </c>
      <c r="E113" s="212">
        <f t="shared" si="8"/>
        <v>0</v>
      </c>
      <c r="F113" s="58">
        <f t="shared" si="9"/>
        <v>0</v>
      </c>
      <c r="G113" s="58">
        <f t="shared" si="10"/>
        <v>0</v>
      </c>
      <c r="H113" s="58">
        <f t="shared" si="11"/>
        <v>0</v>
      </c>
    </row>
    <row r="114" spans="2:8" ht="14" customHeight="1" x14ac:dyDescent="0.2">
      <c r="B114" s="70">
        <v>106</v>
      </c>
      <c r="C114" s="52">
        <f t="shared" si="6"/>
        <v>48426</v>
      </c>
      <c r="D114" s="58">
        <f t="shared" si="7"/>
        <v>0</v>
      </c>
      <c r="E114" s="212">
        <f t="shared" si="8"/>
        <v>0</v>
      </c>
      <c r="F114" s="58">
        <f t="shared" si="9"/>
        <v>0</v>
      </c>
      <c r="G114" s="58">
        <f t="shared" si="10"/>
        <v>0</v>
      </c>
      <c r="H114" s="58">
        <f t="shared" si="11"/>
        <v>0</v>
      </c>
    </row>
    <row r="115" spans="2:8" ht="14" customHeight="1" x14ac:dyDescent="0.2">
      <c r="B115" s="70">
        <v>107</v>
      </c>
      <c r="C115" s="52">
        <f t="shared" si="6"/>
        <v>48457</v>
      </c>
      <c r="D115" s="58">
        <f t="shared" si="7"/>
        <v>0</v>
      </c>
      <c r="E115" s="212">
        <f t="shared" si="8"/>
        <v>0</v>
      </c>
      <c r="F115" s="58">
        <f t="shared" si="9"/>
        <v>0</v>
      </c>
      <c r="G115" s="58">
        <f t="shared" si="10"/>
        <v>0</v>
      </c>
      <c r="H115" s="58">
        <f t="shared" si="11"/>
        <v>0</v>
      </c>
    </row>
    <row r="116" spans="2:8" ht="14" customHeight="1" x14ac:dyDescent="0.2">
      <c r="B116" s="70">
        <v>108</v>
      </c>
      <c r="C116" s="52">
        <f t="shared" si="6"/>
        <v>48487</v>
      </c>
      <c r="D116" s="58">
        <f t="shared" si="7"/>
        <v>0</v>
      </c>
      <c r="E116" s="212">
        <f t="shared" si="8"/>
        <v>0</v>
      </c>
      <c r="F116" s="58">
        <f t="shared" si="9"/>
        <v>0</v>
      </c>
      <c r="G116" s="58">
        <f t="shared" si="10"/>
        <v>0</v>
      </c>
      <c r="H116" s="58">
        <f t="shared" si="11"/>
        <v>0</v>
      </c>
    </row>
    <row r="117" spans="2:8" ht="14" customHeight="1" x14ac:dyDescent="0.2">
      <c r="B117" s="70">
        <v>109</v>
      </c>
      <c r="C117" s="52">
        <f t="shared" si="6"/>
        <v>48518</v>
      </c>
      <c r="D117" s="58">
        <f t="shared" si="7"/>
        <v>0</v>
      </c>
      <c r="E117" s="212">
        <f t="shared" si="8"/>
        <v>0</v>
      </c>
      <c r="F117" s="58">
        <f t="shared" si="9"/>
        <v>0</v>
      </c>
      <c r="G117" s="58">
        <f t="shared" si="10"/>
        <v>0</v>
      </c>
      <c r="H117" s="58">
        <f t="shared" si="11"/>
        <v>0</v>
      </c>
    </row>
    <row r="118" spans="2:8" ht="14" customHeight="1" x14ac:dyDescent="0.2">
      <c r="B118" s="70">
        <v>110</v>
      </c>
      <c r="C118" s="52">
        <f t="shared" si="6"/>
        <v>48548</v>
      </c>
      <c r="D118" s="58">
        <f t="shared" si="7"/>
        <v>0</v>
      </c>
      <c r="E118" s="212">
        <f t="shared" si="8"/>
        <v>0</v>
      </c>
      <c r="F118" s="58">
        <f t="shared" si="9"/>
        <v>0</v>
      </c>
      <c r="G118" s="58">
        <f t="shared" si="10"/>
        <v>0</v>
      </c>
      <c r="H118" s="58">
        <f t="shared" si="11"/>
        <v>0</v>
      </c>
    </row>
    <row r="119" spans="2:8" ht="14" customHeight="1" x14ac:dyDescent="0.2">
      <c r="B119" s="70">
        <v>111</v>
      </c>
      <c r="C119" s="52">
        <f t="shared" si="6"/>
        <v>48579</v>
      </c>
      <c r="D119" s="58">
        <f t="shared" si="7"/>
        <v>0</v>
      </c>
      <c r="E119" s="212">
        <f t="shared" si="8"/>
        <v>0</v>
      </c>
      <c r="F119" s="58">
        <f t="shared" si="9"/>
        <v>0</v>
      </c>
      <c r="G119" s="58">
        <f t="shared" si="10"/>
        <v>0</v>
      </c>
      <c r="H119" s="58">
        <f t="shared" si="11"/>
        <v>0</v>
      </c>
    </row>
    <row r="120" spans="2:8" ht="14" customHeight="1" x14ac:dyDescent="0.2">
      <c r="B120" s="70">
        <v>112</v>
      </c>
      <c r="C120" s="52">
        <f t="shared" si="6"/>
        <v>48610</v>
      </c>
      <c r="D120" s="58">
        <f t="shared" si="7"/>
        <v>0</v>
      </c>
      <c r="E120" s="212">
        <f t="shared" si="8"/>
        <v>0</v>
      </c>
      <c r="F120" s="58">
        <f t="shared" si="9"/>
        <v>0</v>
      </c>
      <c r="G120" s="58">
        <f t="shared" si="10"/>
        <v>0</v>
      </c>
      <c r="H120" s="58">
        <f t="shared" si="11"/>
        <v>0</v>
      </c>
    </row>
    <row r="121" spans="2:8" ht="14" customHeight="1" x14ac:dyDescent="0.2">
      <c r="B121" s="70">
        <v>113</v>
      </c>
      <c r="C121" s="52">
        <f t="shared" si="6"/>
        <v>48638</v>
      </c>
      <c r="D121" s="58">
        <f t="shared" si="7"/>
        <v>0</v>
      </c>
      <c r="E121" s="212">
        <f t="shared" si="8"/>
        <v>0</v>
      </c>
      <c r="F121" s="58">
        <f t="shared" si="9"/>
        <v>0</v>
      </c>
      <c r="G121" s="58">
        <f t="shared" si="10"/>
        <v>0</v>
      </c>
      <c r="H121" s="58">
        <f t="shared" si="11"/>
        <v>0</v>
      </c>
    </row>
    <row r="122" spans="2:8" ht="14" customHeight="1" x14ac:dyDescent="0.2">
      <c r="B122" s="70">
        <v>114</v>
      </c>
      <c r="C122" s="52">
        <f t="shared" si="6"/>
        <v>48669</v>
      </c>
      <c r="D122" s="58">
        <f t="shared" si="7"/>
        <v>0</v>
      </c>
      <c r="E122" s="212">
        <f t="shared" si="8"/>
        <v>0</v>
      </c>
      <c r="F122" s="58">
        <f t="shared" si="9"/>
        <v>0</v>
      </c>
      <c r="G122" s="58">
        <f t="shared" si="10"/>
        <v>0</v>
      </c>
      <c r="H122" s="58">
        <f t="shared" si="11"/>
        <v>0</v>
      </c>
    </row>
    <row r="123" spans="2:8" ht="14" customHeight="1" x14ac:dyDescent="0.2">
      <c r="B123" s="70">
        <v>115</v>
      </c>
      <c r="C123" s="52">
        <f t="shared" si="6"/>
        <v>48699</v>
      </c>
      <c r="D123" s="58">
        <f t="shared" si="7"/>
        <v>0</v>
      </c>
      <c r="E123" s="212">
        <f t="shared" si="8"/>
        <v>0</v>
      </c>
      <c r="F123" s="58">
        <f t="shared" si="9"/>
        <v>0</v>
      </c>
      <c r="G123" s="58">
        <f t="shared" si="10"/>
        <v>0</v>
      </c>
      <c r="H123" s="58">
        <f t="shared" si="11"/>
        <v>0</v>
      </c>
    </row>
    <row r="124" spans="2:8" ht="14" customHeight="1" x14ac:dyDescent="0.2">
      <c r="B124" s="70">
        <v>116</v>
      </c>
      <c r="C124" s="52">
        <f t="shared" si="6"/>
        <v>48730</v>
      </c>
      <c r="D124" s="58">
        <f t="shared" si="7"/>
        <v>0</v>
      </c>
      <c r="E124" s="212">
        <f t="shared" si="8"/>
        <v>0</v>
      </c>
      <c r="F124" s="58">
        <f t="shared" si="9"/>
        <v>0</v>
      </c>
      <c r="G124" s="58">
        <f t="shared" si="10"/>
        <v>0</v>
      </c>
      <c r="H124" s="58">
        <f t="shared" si="11"/>
        <v>0</v>
      </c>
    </row>
    <row r="125" spans="2:8" ht="14" customHeight="1" x14ac:dyDescent="0.2">
      <c r="B125" s="70">
        <v>117</v>
      </c>
      <c r="C125" s="52">
        <f t="shared" si="6"/>
        <v>48760</v>
      </c>
      <c r="D125" s="58">
        <f t="shared" si="7"/>
        <v>0</v>
      </c>
      <c r="E125" s="212">
        <f t="shared" si="8"/>
        <v>0</v>
      </c>
      <c r="F125" s="58">
        <f t="shared" si="9"/>
        <v>0</v>
      </c>
      <c r="G125" s="58">
        <f t="shared" si="10"/>
        <v>0</v>
      </c>
      <c r="H125" s="58">
        <f t="shared" si="11"/>
        <v>0</v>
      </c>
    </row>
    <row r="126" spans="2:8" ht="14" customHeight="1" x14ac:dyDescent="0.2">
      <c r="B126" s="70">
        <v>118</v>
      </c>
      <c r="C126" s="52">
        <f t="shared" si="6"/>
        <v>48791</v>
      </c>
      <c r="D126" s="58">
        <f t="shared" si="7"/>
        <v>0</v>
      </c>
      <c r="E126" s="212">
        <f t="shared" si="8"/>
        <v>0</v>
      </c>
      <c r="F126" s="58">
        <f t="shared" si="9"/>
        <v>0</v>
      </c>
      <c r="G126" s="58">
        <f t="shared" si="10"/>
        <v>0</v>
      </c>
      <c r="H126" s="58">
        <f t="shared" si="11"/>
        <v>0</v>
      </c>
    </row>
    <row r="127" spans="2:8" ht="14" customHeight="1" x14ac:dyDescent="0.2">
      <c r="B127" s="70">
        <v>119</v>
      </c>
      <c r="C127" s="52">
        <f t="shared" si="6"/>
        <v>48822</v>
      </c>
      <c r="D127" s="58">
        <f t="shared" si="7"/>
        <v>0</v>
      </c>
      <c r="E127" s="212">
        <f t="shared" si="8"/>
        <v>0</v>
      </c>
      <c r="F127" s="58">
        <f t="shared" si="9"/>
        <v>0</v>
      </c>
      <c r="G127" s="58">
        <f t="shared" si="10"/>
        <v>0</v>
      </c>
      <c r="H127" s="58">
        <f t="shared" si="11"/>
        <v>0</v>
      </c>
    </row>
    <row r="128" spans="2:8" ht="14" customHeight="1" x14ac:dyDescent="0.2">
      <c r="B128" s="70">
        <v>120</v>
      </c>
      <c r="C128" s="52">
        <f t="shared" si="6"/>
        <v>48852</v>
      </c>
      <c r="D128" s="58">
        <f t="shared" si="7"/>
        <v>0</v>
      </c>
      <c r="E128" s="212">
        <f t="shared" si="8"/>
        <v>0</v>
      </c>
      <c r="F128" s="58">
        <f t="shared" si="9"/>
        <v>0</v>
      </c>
      <c r="G128" s="58">
        <f t="shared" si="10"/>
        <v>0</v>
      </c>
      <c r="H128" s="58">
        <f t="shared" si="11"/>
        <v>0</v>
      </c>
    </row>
    <row r="129" spans="2:8" ht="14" customHeight="1" x14ac:dyDescent="0.2">
      <c r="B129" s="71"/>
      <c r="C129" s="52"/>
      <c r="D129" s="58"/>
      <c r="E129" s="212"/>
      <c r="F129" s="58"/>
      <c r="G129" s="58"/>
      <c r="H129" s="64"/>
    </row>
    <row r="130" spans="2:8" ht="14" customHeight="1" x14ac:dyDescent="0.2">
      <c r="B130" s="71"/>
      <c r="C130" s="52"/>
      <c r="D130" s="58"/>
      <c r="E130" s="212"/>
      <c r="F130" s="58"/>
      <c r="G130" s="58"/>
      <c r="H130" s="64"/>
    </row>
    <row r="131" spans="2:8" ht="14" customHeight="1" x14ac:dyDescent="0.2">
      <c r="B131" s="71"/>
      <c r="C131" s="52"/>
      <c r="D131" s="58"/>
      <c r="E131" s="212"/>
      <c r="F131" s="58"/>
      <c r="G131" s="58"/>
      <c r="H131" s="64"/>
    </row>
    <row r="132" spans="2:8" ht="14" customHeight="1" x14ac:dyDescent="0.2">
      <c r="B132" s="71"/>
      <c r="C132" s="52"/>
      <c r="D132" s="58"/>
      <c r="E132" s="212"/>
      <c r="F132" s="58"/>
      <c r="G132" s="58"/>
      <c r="H132" s="64"/>
    </row>
    <row r="133" spans="2:8" ht="14" customHeight="1" x14ac:dyDescent="0.2">
      <c r="B133" s="71"/>
      <c r="C133" s="52"/>
      <c r="D133" s="58"/>
      <c r="E133" s="212"/>
      <c r="F133" s="58"/>
      <c r="G133" s="58"/>
      <c r="H133" s="64"/>
    </row>
    <row r="134" spans="2:8" ht="14" customHeight="1" x14ac:dyDescent="0.2">
      <c r="B134" s="71"/>
      <c r="C134" s="52"/>
      <c r="D134" s="58"/>
      <c r="E134" s="212"/>
      <c r="F134" s="58"/>
      <c r="G134" s="58"/>
      <c r="H134" s="64"/>
    </row>
    <row r="135" spans="2:8" ht="14" customHeight="1" x14ac:dyDescent="0.2">
      <c r="B135" s="71"/>
      <c r="C135" s="52"/>
      <c r="D135" s="58"/>
      <c r="E135" s="212"/>
      <c r="F135" s="58"/>
      <c r="G135" s="58"/>
      <c r="H135" s="64"/>
    </row>
    <row r="136" spans="2:8" ht="14" customHeight="1" x14ac:dyDescent="0.2">
      <c r="B136" s="71"/>
      <c r="C136" s="52"/>
      <c r="D136" s="58"/>
      <c r="E136" s="212"/>
      <c r="F136" s="58"/>
      <c r="G136" s="58"/>
      <c r="H136" s="64"/>
    </row>
    <row r="137" spans="2:8" ht="14" customHeight="1" x14ac:dyDescent="0.2">
      <c r="B137" s="71"/>
      <c r="C137" s="52"/>
      <c r="D137" s="58"/>
      <c r="E137" s="212"/>
      <c r="F137" s="58"/>
      <c r="G137" s="58"/>
      <c r="H137" s="64"/>
    </row>
    <row r="138" spans="2:8" ht="14" customHeight="1" x14ac:dyDescent="0.2">
      <c r="B138" s="71"/>
      <c r="C138" s="52"/>
      <c r="D138" s="58"/>
      <c r="E138" s="212"/>
      <c r="F138" s="58"/>
      <c r="G138" s="58"/>
      <c r="H138" s="64"/>
    </row>
    <row r="139" spans="2:8" ht="14" customHeight="1" x14ac:dyDescent="0.2">
      <c r="B139" s="71"/>
      <c r="C139" s="52"/>
      <c r="D139" s="58"/>
      <c r="E139" s="212"/>
      <c r="F139" s="58"/>
      <c r="G139" s="58"/>
      <c r="H139" s="64"/>
    </row>
    <row r="140" spans="2:8" ht="14" customHeight="1" x14ac:dyDescent="0.2">
      <c r="B140" s="71"/>
      <c r="C140" s="52"/>
      <c r="D140" s="58"/>
      <c r="E140" s="212"/>
      <c r="F140" s="58"/>
      <c r="G140" s="58"/>
      <c r="H140" s="64"/>
    </row>
    <row r="141" spans="2:8" ht="14" customHeight="1" x14ac:dyDescent="0.2">
      <c r="B141" s="71"/>
      <c r="C141" s="52"/>
      <c r="D141" s="58"/>
      <c r="E141" s="212"/>
      <c r="F141" s="58"/>
      <c r="G141" s="58"/>
      <c r="H141" s="64"/>
    </row>
    <row r="142" spans="2:8" ht="14" customHeight="1" x14ac:dyDescent="0.2">
      <c r="B142" s="71"/>
      <c r="C142" s="52"/>
      <c r="D142" s="58"/>
      <c r="E142" s="212"/>
      <c r="F142" s="58"/>
      <c r="G142" s="58"/>
      <c r="H142" s="64"/>
    </row>
    <row r="143" spans="2:8" ht="14" customHeight="1" x14ac:dyDescent="0.2">
      <c r="B143" s="71"/>
      <c r="C143" s="52"/>
      <c r="D143" s="58"/>
      <c r="E143" s="212"/>
      <c r="F143" s="58"/>
      <c r="G143" s="58"/>
      <c r="H143" s="64"/>
    </row>
    <row r="144" spans="2:8" ht="14" customHeight="1" x14ac:dyDescent="0.2">
      <c r="B144" s="71"/>
      <c r="C144" s="52"/>
      <c r="D144" s="58"/>
      <c r="E144" s="212"/>
      <c r="F144" s="58"/>
      <c r="G144" s="58"/>
      <c r="H144" s="64"/>
    </row>
    <row r="145" spans="2:8" ht="14" customHeight="1" x14ac:dyDescent="0.2">
      <c r="B145" s="71"/>
      <c r="C145" s="52"/>
      <c r="D145" s="58"/>
      <c r="E145" s="212"/>
      <c r="F145" s="58"/>
      <c r="G145" s="58"/>
      <c r="H145" s="64"/>
    </row>
    <row r="146" spans="2:8" ht="14" customHeight="1" x14ac:dyDescent="0.2">
      <c r="B146" s="71"/>
      <c r="C146" s="52"/>
      <c r="D146" s="58"/>
      <c r="E146" s="212"/>
      <c r="F146" s="58"/>
      <c r="G146" s="58"/>
      <c r="H146" s="64"/>
    </row>
    <row r="147" spans="2:8" ht="14" customHeight="1" x14ac:dyDescent="0.2">
      <c r="B147" s="71"/>
      <c r="C147" s="52"/>
      <c r="D147" s="58"/>
      <c r="E147" s="212"/>
      <c r="F147" s="58"/>
      <c r="G147" s="58"/>
      <c r="H147" s="64"/>
    </row>
    <row r="148" spans="2:8" ht="14" customHeight="1" x14ac:dyDescent="0.2">
      <c r="B148" s="71"/>
      <c r="C148" s="52"/>
      <c r="D148" s="58"/>
      <c r="E148" s="212"/>
      <c r="F148" s="58"/>
      <c r="G148" s="58"/>
      <c r="H148" s="64"/>
    </row>
    <row r="149" spans="2:8" ht="14" customHeight="1" x14ac:dyDescent="0.2">
      <c r="B149" s="71"/>
      <c r="C149" s="52"/>
      <c r="D149" s="58"/>
      <c r="E149" s="212"/>
      <c r="F149" s="58"/>
      <c r="G149" s="58"/>
      <c r="H149" s="64"/>
    </row>
    <row r="150" spans="2:8" ht="14" customHeight="1" x14ac:dyDescent="0.2">
      <c r="B150" s="71"/>
      <c r="C150" s="52"/>
      <c r="D150" s="58"/>
      <c r="E150" s="212"/>
      <c r="F150" s="58"/>
      <c r="G150" s="58"/>
      <c r="H150" s="64"/>
    </row>
    <row r="151" spans="2:8" ht="14" customHeight="1" x14ac:dyDescent="0.2">
      <c r="B151" s="71"/>
      <c r="C151" s="52"/>
      <c r="D151" s="58"/>
      <c r="E151" s="212"/>
      <c r="F151" s="58"/>
      <c r="G151" s="58"/>
      <c r="H151" s="64"/>
    </row>
    <row r="152" spans="2:8" ht="14" customHeight="1" x14ac:dyDescent="0.2">
      <c r="B152" s="71"/>
      <c r="C152" s="52"/>
      <c r="D152" s="58"/>
      <c r="E152" s="212"/>
      <c r="F152" s="58"/>
      <c r="G152" s="58"/>
      <c r="H152" s="64"/>
    </row>
    <row r="153" spans="2:8" ht="14" customHeight="1" x14ac:dyDescent="0.2">
      <c r="B153" s="71"/>
      <c r="C153" s="52"/>
      <c r="D153" s="58"/>
      <c r="E153" s="212"/>
      <c r="F153" s="58"/>
      <c r="G153" s="58"/>
      <c r="H153" s="64"/>
    </row>
    <row r="154" spans="2:8" ht="14" customHeight="1" x14ac:dyDescent="0.2">
      <c r="B154" s="71"/>
      <c r="C154" s="52"/>
      <c r="D154" s="58"/>
      <c r="E154" s="212"/>
      <c r="F154" s="58"/>
      <c r="G154" s="58"/>
      <c r="H154" s="64"/>
    </row>
    <row r="155" spans="2:8" ht="14" customHeight="1" x14ac:dyDescent="0.2">
      <c r="B155" s="71"/>
      <c r="C155" s="52"/>
      <c r="D155" s="58"/>
      <c r="E155" s="212"/>
      <c r="F155" s="58"/>
      <c r="G155" s="58"/>
      <c r="H155" s="64"/>
    </row>
    <row r="156" spans="2:8" ht="14" customHeight="1" x14ac:dyDescent="0.2">
      <c r="B156" s="71"/>
      <c r="C156" s="52"/>
      <c r="D156" s="58"/>
      <c r="E156" s="212"/>
      <c r="F156" s="58"/>
      <c r="G156" s="58"/>
      <c r="H156" s="64"/>
    </row>
    <row r="157" spans="2:8" ht="14" customHeight="1" x14ac:dyDescent="0.2">
      <c r="B157" s="71"/>
      <c r="C157" s="52"/>
      <c r="D157" s="58"/>
      <c r="E157" s="212"/>
      <c r="F157" s="58"/>
      <c r="G157" s="58"/>
      <c r="H157" s="64"/>
    </row>
    <row r="158" spans="2:8" ht="14" customHeight="1" x14ac:dyDescent="0.2">
      <c r="B158" s="71"/>
      <c r="C158" s="52"/>
      <c r="D158" s="58"/>
      <c r="E158" s="212"/>
      <c r="F158" s="58"/>
      <c r="G158" s="58"/>
      <c r="H158" s="64"/>
    </row>
    <row r="159" spans="2:8" ht="14" customHeight="1" x14ac:dyDescent="0.2">
      <c r="B159" s="71"/>
      <c r="C159" s="52"/>
      <c r="D159" s="58"/>
      <c r="E159" s="212"/>
      <c r="F159" s="58"/>
      <c r="G159" s="58"/>
      <c r="H159" s="64"/>
    </row>
    <row r="160" spans="2:8" ht="14" customHeight="1" x14ac:dyDescent="0.2">
      <c r="B160" s="71"/>
      <c r="C160" s="52"/>
      <c r="D160" s="58"/>
      <c r="E160" s="212"/>
      <c r="F160" s="58"/>
      <c r="G160" s="58"/>
      <c r="H160" s="64"/>
    </row>
    <row r="161" spans="2:8" ht="14" customHeight="1" x14ac:dyDescent="0.2">
      <c r="B161" s="71"/>
      <c r="C161" s="52"/>
      <c r="D161" s="58"/>
      <c r="E161" s="212"/>
      <c r="F161" s="58"/>
      <c r="G161" s="58"/>
      <c r="H161" s="64"/>
    </row>
    <row r="162" spans="2:8" ht="14" customHeight="1" x14ac:dyDescent="0.2">
      <c r="B162" s="71"/>
      <c r="C162" s="52"/>
      <c r="D162" s="58"/>
      <c r="E162" s="212"/>
      <c r="F162" s="58"/>
      <c r="G162" s="58"/>
      <c r="H162" s="64"/>
    </row>
    <row r="163" spans="2:8" ht="14" customHeight="1" x14ac:dyDescent="0.2">
      <c r="B163" s="71"/>
      <c r="C163" s="52"/>
      <c r="D163" s="58"/>
      <c r="E163" s="212"/>
      <c r="F163" s="58"/>
      <c r="G163" s="58"/>
      <c r="H163" s="64"/>
    </row>
    <row r="164" spans="2:8" ht="14" customHeight="1" x14ac:dyDescent="0.2">
      <c r="B164" s="71"/>
      <c r="C164" s="52"/>
      <c r="D164" s="58"/>
      <c r="E164" s="212"/>
      <c r="F164" s="58"/>
      <c r="G164" s="58"/>
      <c r="H164" s="64"/>
    </row>
    <row r="165" spans="2:8" ht="14" customHeight="1" x14ac:dyDescent="0.2">
      <c r="B165" s="71"/>
      <c r="C165" s="52"/>
      <c r="D165" s="58"/>
      <c r="E165" s="212"/>
      <c r="F165" s="58"/>
      <c r="G165" s="58"/>
      <c r="H165" s="64"/>
    </row>
    <row r="166" spans="2:8" ht="14" customHeight="1" x14ac:dyDescent="0.2">
      <c r="B166" s="71"/>
      <c r="C166" s="52"/>
      <c r="D166" s="58"/>
      <c r="E166" s="212"/>
      <c r="F166" s="58"/>
      <c r="G166" s="58"/>
      <c r="H166" s="64"/>
    </row>
    <row r="167" spans="2:8" ht="14" customHeight="1" x14ac:dyDescent="0.2">
      <c r="B167" s="71"/>
      <c r="C167" s="52"/>
      <c r="D167" s="58"/>
      <c r="E167" s="212"/>
      <c r="F167" s="58"/>
      <c r="G167" s="58"/>
      <c r="H167" s="64"/>
    </row>
    <row r="168" spans="2:8" ht="14" customHeight="1" x14ac:dyDescent="0.2">
      <c r="B168" s="71"/>
      <c r="C168" s="52"/>
      <c r="D168" s="58"/>
      <c r="E168" s="212"/>
      <c r="F168" s="58"/>
      <c r="G168" s="58"/>
      <c r="H168" s="64"/>
    </row>
    <row r="169" spans="2:8" ht="14" customHeight="1" x14ac:dyDescent="0.2">
      <c r="B169" s="71"/>
      <c r="C169" s="52"/>
      <c r="D169" s="58"/>
      <c r="E169" s="212"/>
      <c r="F169" s="58"/>
      <c r="G169" s="58"/>
      <c r="H169" s="64"/>
    </row>
    <row r="170" spans="2:8" ht="14" customHeight="1" x14ac:dyDescent="0.2">
      <c r="B170" s="71"/>
      <c r="C170" s="52"/>
      <c r="D170" s="58"/>
      <c r="E170" s="212"/>
      <c r="F170" s="58"/>
      <c r="G170" s="58"/>
      <c r="H170" s="64"/>
    </row>
    <row r="171" spans="2:8" ht="14" customHeight="1" x14ac:dyDescent="0.2">
      <c r="B171" s="71"/>
      <c r="C171" s="52"/>
      <c r="D171" s="58"/>
      <c r="E171" s="212"/>
      <c r="F171" s="58"/>
      <c r="G171" s="58"/>
      <c r="H171" s="64"/>
    </row>
    <row r="172" spans="2:8" ht="14" customHeight="1" x14ac:dyDescent="0.2">
      <c r="B172" s="71"/>
      <c r="C172" s="52"/>
      <c r="D172" s="58"/>
      <c r="E172" s="212"/>
      <c r="F172" s="58"/>
      <c r="G172" s="58"/>
      <c r="H172" s="64"/>
    </row>
    <row r="173" spans="2:8" ht="14" customHeight="1" x14ac:dyDescent="0.2">
      <c r="B173" s="71"/>
      <c r="C173" s="52"/>
      <c r="D173" s="58"/>
      <c r="E173" s="212"/>
      <c r="F173" s="58"/>
      <c r="G173" s="58"/>
      <c r="H173" s="64"/>
    </row>
    <row r="174" spans="2:8" ht="14" customHeight="1" x14ac:dyDescent="0.2">
      <c r="B174" s="71"/>
      <c r="C174" s="52"/>
      <c r="D174" s="58"/>
      <c r="E174" s="212"/>
      <c r="F174" s="58"/>
      <c r="G174" s="58"/>
      <c r="H174" s="64"/>
    </row>
    <row r="175" spans="2:8" ht="14" customHeight="1" x14ac:dyDescent="0.2">
      <c r="B175" s="71"/>
      <c r="C175" s="52"/>
      <c r="D175" s="58"/>
      <c r="E175" s="212"/>
      <c r="F175" s="58"/>
      <c r="G175" s="58"/>
      <c r="H175" s="64"/>
    </row>
    <row r="176" spans="2:8" ht="14" customHeight="1" x14ac:dyDescent="0.2">
      <c r="B176" s="71"/>
      <c r="C176" s="52"/>
      <c r="D176" s="58"/>
      <c r="E176" s="212"/>
      <c r="F176" s="58"/>
      <c r="G176" s="58"/>
      <c r="H176" s="64"/>
    </row>
    <row r="177" spans="2:8" ht="14" customHeight="1" x14ac:dyDescent="0.2">
      <c r="B177" s="71"/>
      <c r="C177" s="52"/>
      <c r="D177" s="58"/>
      <c r="E177" s="212"/>
      <c r="F177" s="58"/>
      <c r="G177" s="58"/>
      <c r="H177" s="64"/>
    </row>
    <row r="178" spans="2:8" ht="14" customHeight="1" x14ac:dyDescent="0.2">
      <c r="B178" s="71"/>
      <c r="C178" s="52"/>
      <c r="D178" s="58"/>
      <c r="E178" s="212"/>
      <c r="F178" s="58"/>
      <c r="G178" s="58"/>
      <c r="H178" s="64"/>
    </row>
    <row r="179" spans="2:8" ht="14" customHeight="1" x14ac:dyDescent="0.2">
      <c r="B179" s="71"/>
      <c r="C179" s="52"/>
      <c r="D179" s="58"/>
      <c r="E179" s="212"/>
      <c r="F179" s="58"/>
      <c r="G179" s="58"/>
      <c r="H179" s="64"/>
    </row>
    <row r="180" spans="2:8" ht="14" customHeight="1" x14ac:dyDescent="0.2">
      <c r="B180" s="71"/>
      <c r="C180" s="52"/>
      <c r="D180" s="58"/>
      <c r="E180" s="212"/>
      <c r="F180" s="58"/>
      <c r="G180" s="58"/>
      <c r="H180" s="64"/>
    </row>
    <row r="181" spans="2:8" ht="14" customHeight="1" x14ac:dyDescent="0.2">
      <c r="B181" s="71"/>
      <c r="C181" s="52"/>
      <c r="D181" s="58"/>
      <c r="E181" s="212"/>
      <c r="F181" s="58"/>
      <c r="G181" s="58"/>
      <c r="H181" s="64"/>
    </row>
    <row r="182" spans="2:8" ht="14" customHeight="1" x14ac:dyDescent="0.2">
      <c r="B182" s="71"/>
      <c r="C182" s="52"/>
      <c r="D182" s="58"/>
      <c r="E182" s="212"/>
      <c r="F182" s="58"/>
      <c r="G182" s="58"/>
      <c r="H182" s="64"/>
    </row>
    <row r="183" spans="2:8" ht="14" customHeight="1" x14ac:dyDescent="0.2">
      <c r="B183" s="71"/>
      <c r="C183" s="52"/>
      <c r="D183" s="58"/>
      <c r="E183" s="212"/>
      <c r="F183" s="58"/>
      <c r="G183" s="58"/>
      <c r="H183" s="64"/>
    </row>
    <row r="184" spans="2:8" ht="14" customHeight="1" x14ac:dyDescent="0.2">
      <c r="B184" s="71"/>
      <c r="C184" s="52"/>
      <c r="D184" s="58"/>
      <c r="E184" s="212"/>
      <c r="F184" s="58"/>
      <c r="G184" s="58"/>
      <c r="H184" s="64"/>
    </row>
    <row r="185" spans="2:8" ht="14" customHeight="1" x14ac:dyDescent="0.2">
      <c r="B185" s="71"/>
      <c r="C185" s="52"/>
      <c r="D185" s="58"/>
      <c r="E185" s="212"/>
      <c r="F185" s="58"/>
      <c r="G185" s="58"/>
      <c r="H185" s="64"/>
    </row>
    <row r="186" spans="2:8" ht="14" customHeight="1" x14ac:dyDescent="0.2">
      <c r="B186" s="71"/>
      <c r="C186" s="52"/>
      <c r="D186" s="58"/>
      <c r="E186" s="212"/>
      <c r="F186" s="58"/>
      <c r="G186" s="58"/>
      <c r="H186" s="64"/>
    </row>
    <row r="187" spans="2:8" ht="14" customHeight="1" x14ac:dyDescent="0.2">
      <c r="B187" s="71"/>
      <c r="C187" s="52"/>
      <c r="D187" s="58"/>
      <c r="E187" s="212"/>
      <c r="F187" s="58"/>
      <c r="G187" s="58"/>
      <c r="H187" s="64"/>
    </row>
    <row r="188" spans="2:8" ht="14" customHeight="1" x14ac:dyDescent="0.2">
      <c r="B188" s="71"/>
      <c r="C188" s="52"/>
      <c r="D188" s="58"/>
      <c r="E188" s="212"/>
      <c r="F188" s="58"/>
      <c r="G188" s="58"/>
      <c r="H188" s="64"/>
    </row>
    <row r="189" spans="2:8" ht="14" customHeight="1" x14ac:dyDescent="0.2">
      <c r="B189" s="71"/>
      <c r="C189" s="52"/>
      <c r="D189" s="58"/>
      <c r="E189" s="212"/>
      <c r="F189" s="58"/>
      <c r="G189" s="58"/>
      <c r="H189" s="64"/>
    </row>
    <row r="190" spans="2:8" ht="14" customHeight="1" x14ac:dyDescent="0.2">
      <c r="B190" s="71"/>
      <c r="C190" s="52"/>
      <c r="D190" s="58"/>
      <c r="E190" s="212"/>
      <c r="F190" s="58"/>
      <c r="G190" s="58"/>
      <c r="H190" s="64"/>
    </row>
    <row r="191" spans="2:8" ht="14" customHeight="1" x14ac:dyDescent="0.2">
      <c r="B191" s="71"/>
      <c r="C191" s="52"/>
      <c r="D191" s="58"/>
      <c r="E191" s="212"/>
      <c r="F191" s="58"/>
      <c r="G191" s="58"/>
      <c r="H191" s="64"/>
    </row>
    <row r="192" spans="2:8" ht="14" customHeight="1" x14ac:dyDescent="0.2">
      <c r="B192" s="71"/>
      <c r="C192" s="52"/>
      <c r="D192" s="58"/>
      <c r="E192" s="212"/>
      <c r="F192" s="58"/>
      <c r="G192" s="58"/>
      <c r="H192" s="64"/>
    </row>
    <row r="193" spans="2:8" ht="14" customHeight="1" x14ac:dyDescent="0.2">
      <c r="B193" s="71"/>
      <c r="C193" s="52"/>
      <c r="D193" s="58"/>
      <c r="E193" s="212"/>
      <c r="F193" s="58"/>
      <c r="G193" s="58"/>
      <c r="H193" s="64"/>
    </row>
    <row r="194" spans="2:8" ht="14" customHeight="1" x14ac:dyDescent="0.2">
      <c r="B194" s="71"/>
      <c r="C194" s="52"/>
      <c r="D194" s="58"/>
      <c r="E194" s="212"/>
      <c r="F194" s="58"/>
      <c r="G194" s="58"/>
      <c r="H194" s="64"/>
    </row>
    <row r="195" spans="2:8" ht="14" customHeight="1" x14ac:dyDescent="0.2">
      <c r="B195" s="71"/>
      <c r="C195" s="52"/>
      <c r="D195" s="58"/>
      <c r="E195" s="212"/>
      <c r="F195" s="58"/>
      <c r="G195" s="58"/>
      <c r="H195" s="64"/>
    </row>
    <row r="196" spans="2:8" ht="14" customHeight="1" x14ac:dyDescent="0.2">
      <c r="B196" s="71"/>
      <c r="C196" s="52"/>
      <c r="D196" s="58"/>
      <c r="E196" s="212"/>
      <c r="F196" s="58"/>
      <c r="G196" s="58"/>
      <c r="H196" s="64"/>
    </row>
    <row r="197" spans="2:8" ht="14" customHeight="1" x14ac:dyDescent="0.2">
      <c r="B197" s="71"/>
      <c r="C197" s="52"/>
      <c r="D197" s="58"/>
      <c r="E197" s="212"/>
      <c r="F197" s="58"/>
      <c r="G197" s="58"/>
      <c r="H197" s="64"/>
    </row>
    <row r="198" spans="2:8" ht="14" customHeight="1" x14ac:dyDescent="0.2">
      <c r="B198" s="71"/>
      <c r="C198" s="52"/>
      <c r="D198" s="58"/>
      <c r="E198" s="212"/>
      <c r="F198" s="58"/>
      <c r="G198" s="58"/>
      <c r="H198" s="64"/>
    </row>
    <row r="199" spans="2:8" ht="14" customHeight="1" x14ac:dyDescent="0.2">
      <c r="B199" s="71"/>
      <c r="C199" s="52"/>
      <c r="D199" s="58"/>
      <c r="E199" s="212"/>
      <c r="F199" s="58"/>
      <c r="G199" s="58"/>
      <c r="H199" s="64"/>
    </row>
    <row r="200" spans="2:8" ht="14" customHeight="1" x14ac:dyDescent="0.2">
      <c r="B200" s="71"/>
      <c r="C200" s="52"/>
      <c r="D200" s="58"/>
      <c r="E200" s="212"/>
      <c r="F200" s="58"/>
      <c r="G200" s="58"/>
      <c r="H200" s="64"/>
    </row>
    <row r="201" spans="2:8" ht="14" customHeight="1" x14ac:dyDescent="0.2">
      <c r="B201" s="71"/>
      <c r="C201" s="52"/>
      <c r="D201" s="58"/>
      <c r="E201" s="212"/>
      <c r="F201" s="58"/>
      <c r="G201" s="58"/>
      <c r="H201" s="64"/>
    </row>
    <row r="202" spans="2:8" ht="14" customHeight="1" x14ac:dyDescent="0.2">
      <c r="B202" s="71"/>
      <c r="C202" s="52"/>
      <c r="D202" s="58"/>
      <c r="E202" s="212"/>
      <c r="F202" s="58"/>
      <c r="G202" s="58"/>
      <c r="H202" s="64"/>
    </row>
    <row r="203" spans="2:8" ht="14" customHeight="1" x14ac:dyDescent="0.2">
      <c r="B203" s="71"/>
      <c r="C203" s="52"/>
      <c r="D203" s="58"/>
      <c r="E203" s="212"/>
      <c r="F203" s="58"/>
      <c r="G203" s="58"/>
      <c r="H203" s="64"/>
    </row>
    <row r="204" spans="2:8" ht="14" customHeight="1" x14ac:dyDescent="0.2">
      <c r="B204" s="71"/>
      <c r="C204" s="52"/>
      <c r="D204" s="58"/>
      <c r="E204" s="212"/>
      <c r="F204" s="58"/>
      <c r="G204" s="58"/>
      <c r="H204" s="64"/>
    </row>
    <row r="205" spans="2:8" ht="14" customHeight="1" x14ac:dyDescent="0.2">
      <c r="B205" s="71"/>
      <c r="C205" s="52"/>
      <c r="D205" s="58"/>
      <c r="E205" s="212"/>
      <c r="F205" s="58"/>
      <c r="G205" s="58"/>
      <c r="H205" s="64"/>
    </row>
    <row r="206" spans="2:8" ht="14" customHeight="1" x14ac:dyDescent="0.2">
      <c r="B206" s="71"/>
      <c r="C206" s="52"/>
      <c r="D206" s="58"/>
      <c r="E206" s="212"/>
      <c r="F206" s="58"/>
      <c r="G206" s="58"/>
      <c r="H206" s="64"/>
    </row>
    <row r="207" spans="2:8" ht="14" customHeight="1" x14ac:dyDescent="0.2">
      <c r="B207" s="71"/>
      <c r="C207" s="52"/>
      <c r="D207" s="58"/>
      <c r="E207" s="212"/>
      <c r="F207" s="58"/>
      <c r="G207" s="58"/>
      <c r="H207" s="64"/>
    </row>
    <row r="208" spans="2:8" ht="14" customHeight="1" x14ac:dyDescent="0.2">
      <c r="B208" s="71"/>
      <c r="C208" s="52"/>
      <c r="D208" s="58"/>
      <c r="E208" s="212"/>
      <c r="F208" s="58"/>
      <c r="G208" s="58"/>
      <c r="H208" s="64"/>
    </row>
    <row r="209" spans="2:8" ht="14" customHeight="1" x14ac:dyDescent="0.2">
      <c r="B209" s="71"/>
      <c r="C209" s="52"/>
      <c r="D209" s="58"/>
      <c r="E209" s="212"/>
      <c r="F209" s="58"/>
      <c r="G209" s="58"/>
      <c r="H209" s="64"/>
    </row>
    <row r="210" spans="2:8" ht="14" customHeight="1" x14ac:dyDescent="0.2">
      <c r="B210" s="71"/>
      <c r="C210" s="52"/>
      <c r="D210" s="58"/>
      <c r="E210" s="212"/>
      <c r="F210" s="58"/>
      <c r="G210" s="58"/>
      <c r="H210" s="64"/>
    </row>
    <row r="211" spans="2:8" ht="14" customHeight="1" x14ac:dyDescent="0.2">
      <c r="B211" s="71"/>
      <c r="C211" s="52"/>
      <c r="D211" s="58"/>
      <c r="E211" s="212"/>
      <c r="F211" s="58"/>
      <c r="G211" s="58"/>
      <c r="H211" s="64"/>
    </row>
    <row r="212" spans="2:8" ht="14" customHeight="1" x14ac:dyDescent="0.2">
      <c r="B212" s="71"/>
      <c r="C212" s="52"/>
      <c r="D212" s="58"/>
      <c r="E212" s="212"/>
      <c r="F212" s="58"/>
      <c r="G212" s="58"/>
      <c r="H212" s="64"/>
    </row>
    <row r="213" spans="2:8" ht="14" customHeight="1" x14ac:dyDescent="0.2">
      <c r="B213" s="71"/>
      <c r="C213" s="52"/>
      <c r="D213" s="58"/>
      <c r="E213" s="212"/>
      <c r="F213" s="58"/>
      <c r="G213" s="58"/>
      <c r="H213" s="64"/>
    </row>
    <row r="214" spans="2:8" ht="14" customHeight="1" x14ac:dyDescent="0.2">
      <c r="B214" s="71"/>
      <c r="C214" s="52"/>
      <c r="D214" s="58"/>
      <c r="E214" s="212"/>
      <c r="F214" s="58"/>
      <c r="G214" s="58"/>
      <c r="H214" s="64"/>
    </row>
    <row r="215" spans="2:8" ht="14" customHeight="1" x14ac:dyDescent="0.2">
      <c r="B215" s="71"/>
      <c r="C215" s="52"/>
      <c r="D215" s="58"/>
      <c r="E215" s="212"/>
      <c r="F215" s="58"/>
      <c r="G215" s="58"/>
      <c r="H215" s="64"/>
    </row>
    <row r="216" spans="2:8" ht="14" customHeight="1" x14ac:dyDescent="0.2">
      <c r="B216" s="71"/>
      <c r="C216" s="52"/>
      <c r="D216" s="58"/>
      <c r="E216" s="212"/>
      <c r="F216" s="58"/>
      <c r="G216" s="58"/>
      <c r="H216" s="64"/>
    </row>
    <row r="217" spans="2:8" ht="14" customHeight="1" x14ac:dyDescent="0.2">
      <c r="B217" s="71"/>
      <c r="C217" s="52"/>
      <c r="D217" s="58"/>
      <c r="E217" s="212"/>
      <c r="F217" s="58"/>
      <c r="G217" s="58"/>
      <c r="H217" s="64"/>
    </row>
    <row r="218" spans="2:8" ht="14" customHeight="1" x14ac:dyDescent="0.2">
      <c r="B218" s="71"/>
      <c r="C218" s="52"/>
      <c r="D218" s="58"/>
      <c r="E218" s="212"/>
      <c r="F218" s="58"/>
      <c r="G218" s="58"/>
      <c r="H218" s="64"/>
    </row>
    <row r="219" spans="2:8" ht="14" customHeight="1" x14ac:dyDescent="0.2">
      <c r="B219" s="71"/>
      <c r="C219" s="52"/>
      <c r="D219" s="58"/>
      <c r="E219" s="212"/>
      <c r="F219" s="58"/>
      <c r="G219" s="58"/>
      <c r="H219" s="64"/>
    </row>
    <row r="220" spans="2:8" ht="14" customHeight="1" x14ac:dyDescent="0.2">
      <c r="B220" s="71"/>
      <c r="C220" s="52"/>
      <c r="D220" s="58"/>
      <c r="E220" s="212"/>
      <c r="F220" s="58"/>
      <c r="G220" s="58"/>
      <c r="H220" s="64"/>
    </row>
    <row r="221" spans="2:8" ht="14" customHeight="1" x14ac:dyDescent="0.2">
      <c r="B221" s="71"/>
      <c r="C221" s="52"/>
      <c r="D221" s="58"/>
      <c r="E221" s="212"/>
      <c r="F221" s="58"/>
      <c r="G221" s="58"/>
      <c r="H221" s="64"/>
    </row>
    <row r="222" spans="2:8" ht="14" customHeight="1" x14ac:dyDescent="0.2">
      <c r="B222" s="71"/>
      <c r="C222" s="52"/>
      <c r="D222" s="58"/>
      <c r="E222" s="212"/>
      <c r="F222" s="58"/>
      <c r="G222" s="58"/>
      <c r="H222" s="64"/>
    </row>
    <row r="223" spans="2:8" ht="14" customHeight="1" x14ac:dyDescent="0.2">
      <c r="B223" s="71"/>
      <c r="C223" s="52"/>
      <c r="D223" s="58"/>
      <c r="E223" s="212"/>
      <c r="F223" s="58"/>
      <c r="G223" s="58"/>
      <c r="H223" s="64"/>
    </row>
    <row r="224" spans="2:8" ht="14" customHeight="1" x14ac:dyDescent="0.2">
      <c r="B224" s="71"/>
      <c r="C224" s="52"/>
      <c r="D224" s="58"/>
      <c r="E224" s="212"/>
      <c r="F224" s="58"/>
      <c r="G224" s="58"/>
      <c r="H224" s="64"/>
    </row>
    <row r="225" spans="2:8" ht="14" customHeight="1" x14ac:dyDescent="0.2">
      <c r="B225" s="71"/>
      <c r="C225" s="52"/>
      <c r="D225" s="58"/>
      <c r="E225" s="212"/>
      <c r="F225" s="58"/>
      <c r="G225" s="58"/>
      <c r="H225" s="64"/>
    </row>
    <row r="226" spans="2:8" ht="14" customHeight="1" x14ac:dyDescent="0.2">
      <c r="B226" s="71"/>
      <c r="C226" s="52"/>
      <c r="D226" s="58"/>
      <c r="E226" s="212"/>
      <c r="F226" s="58"/>
      <c r="G226" s="58"/>
      <c r="H226" s="64"/>
    </row>
    <row r="227" spans="2:8" ht="14" customHeight="1" x14ac:dyDescent="0.2">
      <c r="B227" s="71"/>
      <c r="C227" s="52"/>
      <c r="D227" s="58"/>
      <c r="E227" s="212"/>
      <c r="F227" s="58"/>
      <c r="G227" s="58"/>
      <c r="H227" s="64"/>
    </row>
    <row r="228" spans="2:8" ht="14" customHeight="1" x14ac:dyDescent="0.2">
      <c r="B228" s="71"/>
      <c r="C228" s="52"/>
      <c r="D228" s="58"/>
      <c r="E228" s="212"/>
      <c r="F228" s="58"/>
      <c r="G228" s="58"/>
      <c r="H228" s="64"/>
    </row>
    <row r="229" spans="2:8" ht="14" customHeight="1" x14ac:dyDescent="0.2">
      <c r="B229" s="71"/>
      <c r="C229" s="52"/>
      <c r="D229" s="58"/>
      <c r="E229" s="212"/>
      <c r="F229" s="58"/>
      <c r="G229" s="58"/>
      <c r="H229" s="64"/>
    </row>
    <row r="230" spans="2:8" ht="14" customHeight="1" x14ac:dyDescent="0.2">
      <c r="B230" s="71"/>
      <c r="C230" s="52"/>
      <c r="D230" s="58"/>
      <c r="E230" s="212"/>
      <c r="F230" s="58"/>
      <c r="G230" s="58"/>
      <c r="H230" s="64"/>
    </row>
    <row r="231" spans="2:8" ht="14" customHeight="1" x14ac:dyDescent="0.2">
      <c r="B231" s="71"/>
      <c r="C231" s="52"/>
      <c r="D231" s="58"/>
      <c r="E231" s="212"/>
      <c r="F231" s="58"/>
      <c r="G231" s="58"/>
      <c r="H231" s="64"/>
    </row>
    <row r="232" spans="2:8" ht="14" customHeight="1" x14ac:dyDescent="0.2">
      <c r="B232" s="71"/>
      <c r="C232" s="52"/>
      <c r="D232" s="58"/>
      <c r="E232" s="212"/>
      <c r="F232" s="58"/>
      <c r="G232" s="58"/>
      <c r="H232" s="64"/>
    </row>
    <row r="233" spans="2:8" ht="14" customHeight="1" x14ac:dyDescent="0.2">
      <c r="B233" s="71"/>
      <c r="C233" s="52"/>
      <c r="D233" s="58"/>
      <c r="E233" s="212"/>
      <c r="F233" s="58"/>
      <c r="G233" s="58"/>
      <c r="H233" s="64"/>
    </row>
    <row r="234" spans="2:8" ht="14" customHeight="1" x14ac:dyDescent="0.2">
      <c r="B234" s="71"/>
      <c r="C234" s="52"/>
      <c r="D234" s="58"/>
      <c r="E234" s="212"/>
      <c r="F234" s="58"/>
      <c r="G234" s="58"/>
      <c r="H234" s="64"/>
    </row>
    <row r="235" spans="2:8" ht="14" customHeight="1" x14ac:dyDescent="0.2">
      <c r="B235" s="71"/>
      <c r="C235" s="52"/>
      <c r="D235" s="58"/>
      <c r="E235" s="212"/>
      <c r="F235" s="58"/>
      <c r="G235" s="58"/>
      <c r="H235" s="64"/>
    </row>
    <row r="236" spans="2:8" ht="14" customHeight="1" x14ac:dyDescent="0.2">
      <c r="B236" s="71"/>
      <c r="C236" s="52"/>
      <c r="D236" s="58"/>
      <c r="E236" s="212"/>
      <c r="F236" s="58"/>
      <c r="G236" s="58"/>
      <c r="H236" s="64"/>
    </row>
    <row r="237" spans="2:8" ht="14" customHeight="1" x14ac:dyDescent="0.2">
      <c r="B237" s="71"/>
      <c r="C237" s="52"/>
      <c r="D237" s="58"/>
      <c r="E237" s="212"/>
      <c r="F237" s="58"/>
      <c r="G237" s="58"/>
      <c r="H237" s="64"/>
    </row>
    <row r="238" spans="2:8" ht="14" customHeight="1" x14ac:dyDescent="0.2">
      <c r="B238" s="71"/>
      <c r="C238" s="52"/>
      <c r="D238" s="58"/>
      <c r="E238" s="212"/>
      <c r="F238" s="58"/>
      <c r="G238" s="58"/>
      <c r="H238" s="64"/>
    </row>
    <row r="239" spans="2:8" ht="14" customHeight="1" x14ac:dyDescent="0.2">
      <c r="B239" s="71"/>
      <c r="C239" s="52"/>
      <c r="D239" s="58"/>
      <c r="E239" s="212"/>
      <c r="F239" s="58"/>
      <c r="G239" s="58"/>
      <c r="H239" s="64"/>
    </row>
    <row r="240" spans="2:8" ht="14" customHeight="1" x14ac:dyDescent="0.2">
      <c r="B240" s="71"/>
      <c r="C240" s="52"/>
      <c r="D240" s="58"/>
      <c r="E240" s="212"/>
      <c r="F240" s="58"/>
      <c r="G240" s="58"/>
      <c r="H240" s="64"/>
    </row>
    <row r="241" spans="2:8" ht="14" customHeight="1" x14ac:dyDescent="0.2">
      <c r="B241" s="71"/>
      <c r="C241" s="52"/>
      <c r="D241" s="58"/>
      <c r="E241" s="212"/>
      <c r="F241" s="58"/>
      <c r="G241" s="58"/>
      <c r="H241" s="64"/>
    </row>
    <row r="242" spans="2:8" ht="14" customHeight="1" x14ac:dyDescent="0.2">
      <c r="B242" s="71"/>
      <c r="C242" s="52"/>
      <c r="D242" s="58"/>
      <c r="E242" s="212"/>
      <c r="F242" s="58"/>
      <c r="G242" s="58"/>
      <c r="H242" s="64"/>
    </row>
    <row r="243" spans="2:8" ht="14" customHeight="1" x14ac:dyDescent="0.2">
      <c r="B243" s="71"/>
      <c r="C243" s="52"/>
      <c r="D243" s="58"/>
      <c r="E243" s="212"/>
      <c r="F243" s="58"/>
      <c r="G243" s="58"/>
      <c r="H243" s="64"/>
    </row>
    <row r="244" spans="2:8" ht="14" customHeight="1" x14ac:dyDescent="0.2">
      <c r="B244" s="71"/>
      <c r="C244" s="52"/>
      <c r="D244" s="58"/>
      <c r="E244" s="212"/>
      <c r="F244" s="58"/>
      <c r="G244" s="58"/>
      <c r="H244" s="64"/>
    </row>
    <row r="245" spans="2:8" ht="14" customHeight="1" x14ac:dyDescent="0.2">
      <c r="B245" s="71"/>
      <c r="C245" s="52"/>
      <c r="D245" s="58"/>
      <c r="E245" s="212"/>
      <c r="F245" s="58"/>
      <c r="G245" s="58"/>
      <c r="H245" s="64"/>
    </row>
    <row r="246" spans="2:8" ht="14" customHeight="1" x14ac:dyDescent="0.2">
      <c r="B246" s="71"/>
      <c r="C246" s="52"/>
      <c r="D246" s="58"/>
      <c r="E246" s="212"/>
      <c r="F246" s="58"/>
      <c r="G246" s="58"/>
      <c r="H246" s="64"/>
    </row>
    <row r="247" spans="2:8" ht="14" customHeight="1" x14ac:dyDescent="0.2">
      <c r="B247" s="71"/>
      <c r="C247" s="52"/>
      <c r="D247" s="58"/>
      <c r="E247" s="212"/>
      <c r="F247" s="58"/>
      <c r="G247" s="58"/>
      <c r="H247" s="64"/>
    </row>
    <row r="248" spans="2:8" ht="14" customHeight="1" x14ac:dyDescent="0.2">
      <c r="B248" s="71"/>
      <c r="C248" s="52"/>
      <c r="D248" s="58"/>
      <c r="E248" s="212"/>
      <c r="F248" s="58"/>
      <c r="G248" s="58"/>
      <c r="H248" s="64"/>
    </row>
    <row r="249" spans="2:8" ht="14" customHeight="1" x14ac:dyDescent="0.2">
      <c r="B249" s="71"/>
      <c r="C249" s="52"/>
      <c r="D249" s="58"/>
      <c r="E249" s="212"/>
      <c r="F249" s="58"/>
      <c r="G249" s="58"/>
      <c r="H249" s="64"/>
    </row>
    <row r="250" spans="2:8" ht="14" customHeight="1" x14ac:dyDescent="0.2">
      <c r="B250" s="71"/>
      <c r="C250" s="52"/>
      <c r="D250" s="58"/>
      <c r="E250" s="212"/>
      <c r="F250" s="58"/>
      <c r="G250" s="58"/>
      <c r="H250" s="64"/>
    </row>
    <row r="251" spans="2:8" ht="14" customHeight="1" x14ac:dyDescent="0.2">
      <c r="B251" s="71"/>
      <c r="C251" s="52"/>
      <c r="D251" s="58"/>
      <c r="E251" s="212"/>
      <c r="F251" s="58"/>
      <c r="G251" s="58"/>
      <c r="H251" s="64"/>
    </row>
    <row r="252" spans="2:8" ht="14" customHeight="1" x14ac:dyDescent="0.2">
      <c r="B252" s="71"/>
      <c r="C252" s="52"/>
      <c r="D252" s="58"/>
      <c r="E252" s="212"/>
      <c r="F252" s="58"/>
      <c r="G252" s="58"/>
      <c r="H252" s="64"/>
    </row>
    <row r="253" spans="2:8" ht="14" customHeight="1" x14ac:dyDescent="0.2">
      <c r="B253" s="71"/>
      <c r="C253" s="52"/>
      <c r="D253" s="58"/>
      <c r="E253" s="212"/>
      <c r="F253" s="58"/>
      <c r="G253" s="58"/>
      <c r="H253" s="64"/>
    </row>
    <row r="254" spans="2:8" ht="14" customHeight="1" x14ac:dyDescent="0.2">
      <c r="B254" s="71"/>
      <c r="C254" s="52"/>
      <c r="D254" s="58"/>
      <c r="E254" s="212"/>
      <c r="F254" s="58"/>
      <c r="G254" s="58"/>
      <c r="H254" s="64"/>
    </row>
    <row r="255" spans="2:8" ht="14" customHeight="1" x14ac:dyDescent="0.2">
      <c r="B255" s="71"/>
      <c r="C255" s="52"/>
      <c r="D255" s="58"/>
      <c r="E255" s="212"/>
      <c r="F255" s="58"/>
      <c r="G255" s="58"/>
      <c r="H255" s="64"/>
    </row>
    <row r="256" spans="2:8" ht="14" customHeight="1" x14ac:dyDescent="0.2">
      <c r="B256" s="71"/>
      <c r="C256" s="52"/>
      <c r="D256" s="58"/>
      <c r="E256" s="212"/>
      <c r="F256" s="58"/>
      <c r="G256" s="58"/>
      <c r="H256" s="64"/>
    </row>
    <row r="257" spans="2:8" ht="14" customHeight="1" x14ac:dyDescent="0.2">
      <c r="B257" s="71"/>
      <c r="C257" s="52"/>
      <c r="D257" s="58"/>
      <c r="E257" s="212"/>
      <c r="F257" s="58"/>
      <c r="G257" s="58"/>
      <c r="H257" s="64"/>
    </row>
    <row r="258" spans="2:8" ht="14" customHeight="1" x14ac:dyDescent="0.2">
      <c r="B258" s="71"/>
      <c r="C258" s="52"/>
      <c r="D258" s="58"/>
      <c r="E258" s="212"/>
      <c r="F258" s="58"/>
      <c r="G258" s="58"/>
      <c r="H258" s="64"/>
    </row>
    <row r="259" spans="2:8" ht="14" customHeight="1" x14ac:dyDescent="0.2">
      <c r="B259" s="71"/>
      <c r="C259" s="52"/>
      <c r="D259" s="58"/>
      <c r="E259" s="212"/>
      <c r="F259" s="58"/>
      <c r="G259" s="58"/>
      <c r="H259" s="64"/>
    </row>
    <row r="260" spans="2:8" ht="14" customHeight="1" x14ac:dyDescent="0.2">
      <c r="B260" s="71"/>
      <c r="C260" s="52"/>
      <c r="D260" s="58"/>
      <c r="E260" s="212"/>
      <c r="F260" s="58"/>
      <c r="G260" s="58"/>
      <c r="H260" s="64"/>
    </row>
    <row r="261" spans="2:8" ht="14" customHeight="1" x14ac:dyDescent="0.2">
      <c r="B261" s="71"/>
      <c r="C261" s="52"/>
      <c r="D261" s="58"/>
      <c r="E261" s="212"/>
      <c r="F261" s="58"/>
      <c r="G261" s="58"/>
      <c r="H261" s="64"/>
    </row>
    <row r="262" spans="2:8" ht="14" customHeight="1" x14ac:dyDescent="0.2">
      <c r="B262" s="71"/>
      <c r="C262" s="52"/>
      <c r="D262" s="58"/>
      <c r="E262" s="212"/>
      <c r="F262" s="58"/>
      <c r="G262" s="58"/>
      <c r="H262" s="64"/>
    </row>
    <row r="263" spans="2:8" ht="14" customHeight="1" x14ac:dyDescent="0.2">
      <c r="B263" s="71"/>
      <c r="C263" s="52"/>
      <c r="D263" s="58"/>
      <c r="E263" s="212"/>
      <c r="F263" s="58"/>
      <c r="G263" s="58"/>
      <c r="H263" s="64"/>
    </row>
    <row r="264" spans="2:8" ht="14" customHeight="1" x14ac:dyDescent="0.2">
      <c r="B264" s="71"/>
      <c r="C264" s="52"/>
      <c r="D264" s="58"/>
      <c r="E264" s="212"/>
      <c r="F264" s="58"/>
      <c r="G264" s="58"/>
      <c r="H264" s="64"/>
    </row>
    <row r="265" spans="2:8" ht="14" customHeight="1" x14ac:dyDescent="0.2">
      <c r="B265" s="71"/>
      <c r="C265" s="52"/>
      <c r="D265" s="58"/>
      <c r="E265" s="212"/>
      <c r="F265" s="58"/>
      <c r="G265" s="58"/>
      <c r="H265" s="64"/>
    </row>
    <row r="266" spans="2:8" ht="14" customHeight="1" x14ac:dyDescent="0.2">
      <c r="B266" s="71"/>
      <c r="C266" s="52"/>
      <c r="D266" s="58"/>
      <c r="E266" s="212"/>
      <c r="F266" s="58"/>
      <c r="G266" s="58"/>
      <c r="H266" s="64"/>
    </row>
    <row r="267" spans="2:8" ht="14" customHeight="1" x14ac:dyDescent="0.2">
      <c r="B267" s="71"/>
      <c r="C267" s="52"/>
      <c r="D267" s="58"/>
      <c r="E267" s="212"/>
      <c r="F267" s="58"/>
      <c r="G267" s="58"/>
      <c r="H267" s="64"/>
    </row>
    <row r="268" spans="2:8" ht="14" customHeight="1" x14ac:dyDescent="0.2">
      <c r="B268" s="71"/>
      <c r="C268" s="52"/>
      <c r="D268" s="58"/>
      <c r="E268" s="212"/>
      <c r="F268" s="58"/>
      <c r="G268" s="58"/>
      <c r="H268" s="64"/>
    </row>
    <row r="269" spans="2:8" ht="14" customHeight="1" x14ac:dyDescent="0.2">
      <c r="B269" s="71"/>
      <c r="C269" s="52"/>
      <c r="D269" s="58"/>
      <c r="E269" s="212"/>
      <c r="F269" s="58"/>
      <c r="G269" s="58"/>
      <c r="H269" s="64"/>
    </row>
    <row r="270" spans="2:8" ht="14" customHeight="1" x14ac:dyDescent="0.2">
      <c r="B270" s="71"/>
      <c r="C270" s="52"/>
      <c r="D270" s="58"/>
      <c r="E270" s="212"/>
      <c r="F270" s="58"/>
      <c r="G270" s="58"/>
      <c r="H270" s="64"/>
    </row>
    <row r="271" spans="2:8" ht="14" customHeight="1" x14ac:dyDescent="0.2">
      <c r="B271" s="71"/>
      <c r="C271" s="52"/>
      <c r="D271" s="58"/>
      <c r="E271" s="212"/>
      <c r="F271" s="58"/>
      <c r="G271" s="58"/>
      <c r="H271" s="64"/>
    </row>
    <row r="272" spans="2:8" ht="14" customHeight="1" x14ac:dyDescent="0.2">
      <c r="B272" s="71"/>
      <c r="C272" s="52"/>
      <c r="D272" s="58"/>
      <c r="E272" s="212"/>
      <c r="F272" s="58"/>
      <c r="G272" s="58"/>
      <c r="H272" s="64"/>
    </row>
    <row r="273" spans="2:8" ht="14" customHeight="1" x14ac:dyDescent="0.2">
      <c r="B273" s="71"/>
      <c r="C273" s="52"/>
      <c r="D273" s="58"/>
      <c r="E273" s="212"/>
      <c r="F273" s="58"/>
      <c r="G273" s="58"/>
      <c r="H273" s="64"/>
    </row>
    <row r="274" spans="2:8" ht="14" customHeight="1" x14ac:dyDescent="0.2">
      <c r="B274" s="71"/>
      <c r="C274" s="52"/>
      <c r="D274" s="58"/>
      <c r="E274" s="212"/>
      <c r="F274" s="58"/>
      <c r="G274" s="58"/>
      <c r="H274" s="64"/>
    </row>
    <row r="275" spans="2:8" ht="14" customHeight="1" x14ac:dyDescent="0.2">
      <c r="B275" s="71"/>
      <c r="C275" s="52"/>
      <c r="D275" s="58"/>
      <c r="E275" s="212"/>
      <c r="F275" s="58"/>
      <c r="G275" s="58"/>
      <c r="H275" s="64"/>
    </row>
    <row r="276" spans="2:8" ht="14" customHeight="1" x14ac:dyDescent="0.2">
      <c r="B276" s="71"/>
      <c r="C276" s="52"/>
      <c r="D276" s="58"/>
      <c r="E276" s="212"/>
      <c r="F276" s="58"/>
      <c r="G276" s="58"/>
      <c r="H276" s="64"/>
    </row>
    <row r="277" spans="2:8" ht="14" customHeight="1" x14ac:dyDescent="0.2">
      <c r="B277" s="71"/>
      <c r="C277" s="52"/>
      <c r="D277" s="58"/>
      <c r="E277" s="212"/>
      <c r="F277" s="58"/>
      <c r="G277" s="58"/>
      <c r="H277" s="64"/>
    </row>
    <row r="278" spans="2:8" ht="14" customHeight="1" x14ac:dyDescent="0.2">
      <c r="B278" s="71"/>
      <c r="C278" s="52"/>
      <c r="D278" s="58"/>
      <c r="E278" s="212"/>
      <c r="F278" s="58"/>
      <c r="G278" s="58"/>
      <c r="H278" s="64"/>
    </row>
    <row r="279" spans="2:8" ht="14" customHeight="1" x14ac:dyDescent="0.2">
      <c r="B279" s="71"/>
      <c r="C279" s="52"/>
      <c r="D279" s="58"/>
      <c r="E279" s="212"/>
      <c r="F279" s="58"/>
      <c r="G279" s="58"/>
      <c r="H279" s="64"/>
    </row>
    <row r="280" spans="2:8" ht="14" customHeight="1" x14ac:dyDescent="0.2">
      <c r="B280" s="71"/>
      <c r="C280" s="52"/>
      <c r="D280" s="58"/>
      <c r="E280" s="212"/>
      <c r="F280" s="58"/>
      <c r="G280" s="58"/>
      <c r="H280" s="64"/>
    </row>
    <row r="281" spans="2:8" ht="14" customHeight="1" x14ac:dyDescent="0.2">
      <c r="B281" s="71"/>
      <c r="C281" s="52"/>
      <c r="D281" s="58"/>
      <c r="E281" s="212"/>
      <c r="F281" s="58"/>
      <c r="G281" s="58"/>
      <c r="H281" s="64"/>
    </row>
    <row r="282" spans="2:8" ht="14" customHeight="1" x14ac:dyDescent="0.2">
      <c r="B282" s="71"/>
      <c r="C282" s="52"/>
      <c r="D282" s="58"/>
      <c r="E282" s="212"/>
      <c r="F282" s="58"/>
      <c r="G282" s="58"/>
      <c r="H282" s="64"/>
    </row>
    <row r="283" spans="2:8" ht="14" customHeight="1" x14ac:dyDescent="0.2">
      <c r="B283" s="71"/>
      <c r="C283" s="52"/>
      <c r="D283" s="58"/>
      <c r="E283" s="212"/>
      <c r="F283" s="58"/>
      <c r="G283" s="58"/>
      <c r="H283" s="64"/>
    </row>
    <row r="284" spans="2:8" ht="14" customHeight="1" x14ac:dyDescent="0.2">
      <c r="B284" s="71"/>
      <c r="C284" s="52"/>
      <c r="D284" s="58"/>
      <c r="E284" s="212"/>
      <c r="F284" s="58"/>
      <c r="G284" s="58"/>
      <c r="H284" s="64"/>
    </row>
    <row r="285" spans="2:8" ht="14" customHeight="1" x14ac:dyDescent="0.2">
      <c r="B285" s="71"/>
      <c r="C285" s="52"/>
      <c r="D285" s="58"/>
      <c r="E285" s="212"/>
      <c r="F285" s="58"/>
      <c r="G285" s="58"/>
      <c r="H285" s="64"/>
    </row>
    <row r="286" spans="2:8" ht="14" customHeight="1" x14ac:dyDescent="0.2">
      <c r="B286" s="71"/>
      <c r="C286" s="52"/>
      <c r="D286" s="58"/>
      <c r="E286" s="212"/>
      <c r="F286" s="58"/>
      <c r="G286" s="58"/>
      <c r="H286" s="64"/>
    </row>
    <row r="287" spans="2:8" ht="14" customHeight="1" x14ac:dyDescent="0.2">
      <c r="B287" s="71"/>
      <c r="C287" s="52"/>
      <c r="D287" s="58"/>
      <c r="E287" s="212"/>
      <c r="F287" s="58"/>
      <c r="G287" s="58"/>
      <c r="H287" s="64"/>
    </row>
    <row r="288" spans="2:8" ht="14" customHeight="1" x14ac:dyDescent="0.2">
      <c r="B288" s="71"/>
      <c r="C288" s="52"/>
      <c r="D288" s="58"/>
      <c r="E288" s="212"/>
      <c r="F288" s="58"/>
      <c r="G288" s="58"/>
      <c r="H288" s="64"/>
    </row>
    <row r="289" spans="2:8" ht="14" customHeight="1" x14ac:dyDescent="0.2">
      <c r="B289" s="71"/>
      <c r="C289" s="52"/>
      <c r="D289" s="58"/>
      <c r="E289" s="212"/>
      <c r="F289" s="58"/>
      <c r="G289" s="58"/>
      <c r="H289" s="64"/>
    </row>
    <row r="290" spans="2:8" ht="14" customHeight="1" x14ac:dyDescent="0.2">
      <c r="B290" s="71"/>
      <c r="C290" s="52"/>
      <c r="D290" s="58"/>
      <c r="E290" s="212"/>
      <c r="F290" s="58"/>
      <c r="G290" s="58"/>
      <c r="H290" s="64"/>
    </row>
    <row r="291" spans="2:8" ht="14" customHeight="1" x14ac:dyDescent="0.2">
      <c r="B291" s="71"/>
      <c r="C291" s="52"/>
      <c r="D291" s="58"/>
      <c r="E291" s="212"/>
      <c r="F291" s="58"/>
      <c r="G291" s="58"/>
      <c r="H291" s="64"/>
    </row>
    <row r="292" spans="2:8" ht="14" customHeight="1" x14ac:dyDescent="0.2">
      <c r="B292" s="71"/>
      <c r="C292" s="52"/>
      <c r="D292" s="58"/>
      <c r="E292" s="212"/>
      <c r="F292" s="58"/>
      <c r="G292" s="58"/>
      <c r="H292" s="64"/>
    </row>
    <row r="293" spans="2:8" ht="14" customHeight="1" x14ac:dyDescent="0.2">
      <c r="B293" s="71"/>
      <c r="C293" s="52"/>
      <c r="D293" s="58"/>
      <c r="E293" s="212"/>
      <c r="F293" s="58"/>
      <c r="G293" s="58"/>
      <c r="H293" s="64"/>
    </row>
    <row r="294" spans="2:8" ht="14" customHeight="1" x14ac:dyDescent="0.2">
      <c r="B294" s="72"/>
      <c r="C294" s="52"/>
      <c r="D294" s="58"/>
      <c r="E294" s="212"/>
      <c r="F294" s="58"/>
      <c r="G294" s="58"/>
      <c r="H294" s="64"/>
    </row>
    <row r="295" spans="2:8" ht="14" customHeight="1" x14ac:dyDescent="0.2">
      <c r="B295" s="72"/>
      <c r="C295" s="52"/>
      <c r="D295" s="58"/>
      <c r="E295" s="212"/>
      <c r="F295" s="58"/>
      <c r="G295" s="58"/>
      <c r="H295" s="64"/>
    </row>
    <row r="296" spans="2:8" ht="14" customHeight="1" x14ac:dyDescent="0.2">
      <c r="B296" s="72"/>
      <c r="C296" s="52"/>
      <c r="D296" s="58"/>
      <c r="E296" s="212"/>
      <c r="F296" s="58"/>
      <c r="G296" s="58"/>
      <c r="H296" s="64"/>
    </row>
    <row r="297" spans="2:8" ht="14" customHeight="1" x14ac:dyDescent="0.2">
      <c r="B297" s="72"/>
      <c r="C297" s="52"/>
      <c r="D297" s="58"/>
      <c r="E297" s="212"/>
      <c r="F297" s="58"/>
      <c r="G297" s="58"/>
      <c r="H297" s="64"/>
    </row>
    <row r="298" spans="2:8" ht="14" customHeight="1" x14ac:dyDescent="0.2">
      <c r="B298" s="72"/>
      <c r="C298" s="52"/>
      <c r="D298" s="58"/>
      <c r="E298" s="212"/>
      <c r="F298" s="58"/>
      <c r="G298" s="58"/>
      <c r="H298" s="64"/>
    </row>
    <row r="299" spans="2:8" ht="14" customHeight="1" x14ac:dyDescent="0.2">
      <c r="B299" s="72"/>
      <c r="C299" s="52"/>
      <c r="D299" s="58"/>
      <c r="E299" s="212"/>
      <c r="F299" s="58"/>
      <c r="G299" s="58"/>
      <c r="H299" s="64"/>
    </row>
    <row r="300" spans="2:8" ht="14" customHeight="1" x14ac:dyDescent="0.2">
      <c r="B300" s="72"/>
      <c r="C300" s="52"/>
      <c r="D300" s="58"/>
      <c r="E300" s="212"/>
      <c r="F300" s="58"/>
      <c r="G300" s="58"/>
      <c r="H300" s="64"/>
    </row>
    <row r="301" spans="2:8" ht="14" customHeight="1" x14ac:dyDescent="0.2">
      <c r="B301" s="72"/>
      <c r="C301" s="52"/>
      <c r="D301" s="58"/>
      <c r="E301" s="212"/>
      <c r="F301" s="58"/>
      <c r="G301" s="58"/>
      <c r="H301" s="64"/>
    </row>
    <row r="302" spans="2:8" ht="14" customHeight="1" x14ac:dyDescent="0.2">
      <c r="B302" s="72"/>
      <c r="C302" s="52"/>
      <c r="D302" s="58"/>
      <c r="E302" s="212"/>
      <c r="F302" s="58"/>
      <c r="G302" s="58"/>
      <c r="H302" s="64"/>
    </row>
    <row r="303" spans="2:8" ht="14" customHeight="1" x14ac:dyDescent="0.2">
      <c r="B303" s="72"/>
      <c r="C303" s="52"/>
      <c r="D303" s="58"/>
      <c r="E303" s="212"/>
      <c r="F303" s="58"/>
      <c r="G303" s="58"/>
      <c r="H303" s="64"/>
    </row>
    <row r="304" spans="2:8" ht="14" customHeight="1" x14ac:dyDescent="0.2">
      <c r="B304" s="72"/>
      <c r="C304" s="52"/>
      <c r="D304" s="58"/>
      <c r="E304" s="212"/>
      <c r="F304" s="58"/>
      <c r="G304" s="58"/>
      <c r="H304" s="64"/>
    </row>
    <row r="305" spans="2:8" ht="14" customHeight="1" x14ac:dyDescent="0.2">
      <c r="B305" s="72"/>
      <c r="C305" s="52"/>
      <c r="D305" s="58"/>
      <c r="E305" s="212"/>
      <c r="F305" s="58"/>
      <c r="G305" s="58"/>
      <c r="H305" s="64"/>
    </row>
    <row r="306" spans="2:8" ht="14" customHeight="1" x14ac:dyDescent="0.2">
      <c r="B306" s="72"/>
      <c r="C306" s="52"/>
      <c r="D306" s="58"/>
      <c r="E306" s="212"/>
      <c r="F306" s="58"/>
      <c r="G306" s="58"/>
      <c r="H306" s="64"/>
    </row>
    <row r="307" spans="2:8" ht="14" customHeight="1" x14ac:dyDescent="0.2">
      <c r="B307" s="72"/>
      <c r="C307" s="52"/>
      <c r="D307" s="58"/>
      <c r="E307" s="212"/>
      <c r="F307" s="58"/>
      <c r="G307" s="58"/>
      <c r="H307" s="64"/>
    </row>
    <row r="308" spans="2:8" ht="14" customHeight="1" x14ac:dyDescent="0.2">
      <c r="B308" s="72"/>
      <c r="C308" s="52"/>
      <c r="D308" s="58"/>
      <c r="E308" s="212"/>
      <c r="F308" s="58"/>
      <c r="G308" s="58"/>
      <c r="H308" s="64"/>
    </row>
    <row r="309" spans="2:8" ht="14" customHeight="1" x14ac:dyDescent="0.2">
      <c r="B309" s="72"/>
      <c r="C309" s="52"/>
      <c r="D309" s="58"/>
      <c r="E309" s="212"/>
      <c r="F309" s="58"/>
      <c r="G309" s="58"/>
      <c r="H309" s="64"/>
    </row>
    <row r="310" spans="2:8" ht="14" customHeight="1" x14ac:dyDescent="0.2">
      <c r="B310" s="72"/>
      <c r="C310" s="52"/>
      <c r="D310" s="58"/>
      <c r="E310" s="212"/>
      <c r="F310" s="58"/>
      <c r="G310" s="58"/>
      <c r="H310" s="64"/>
    </row>
    <row r="311" spans="2:8" ht="14" customHeight="1" x14ac:dyDescent="0.2">
      <c r="B311" s="72"/>
      <c r="C311" s="52"/>
      <c r="D311" s="58"/>
      <c r="E311" s="212"/>
      <c r="F311" s="58"/>
      <c r="G311" s="58"/>
      <c r="H311" s="64"/>
    </row>
    <row r="312" spans="2:8" ht="14" customHeight="1" x14ac:dyDescent="0.2">
      <c r="B312" s="72"/>
      <c r="C312" s="52"/>
      <c r="D312" s="58"/>
      <c r="E312" s="212"/>
      <c r="F312" s="58"/>
      <c r="G312" s="58"/>
      <c r="H312" s="64"/>
    </row>
    <row r="313" spans="2:8" ht="14" customHeight="1" x14ac:dyDescent="0.2">
      <c r="B313" s="72"/>
      <c r="C313" s="52"/>
      <c r="D313" s="58"/>
      <c r="E313" s="212"/>
      <c r="F313" s="58"/>
      <c r="G313" s="58"/>
      <c r="H313" s="64"/>
    </row>
    <row r="314" spans="2:8" ht="14" customHeight="1" x14ac:dyDescent="0.2">
      <c r="B314" s="72"/>
      <c r="C314" s="52"/>
      <c r="D314" s="58"/>
      <c r="E314" s="212"/>
      <c r="F314" s="58"/>
      <c r="G314" s="58"/>
      <c r="H314" s="64"/>
    </row>
    <row r="315" spans="2:8" ht="14" customHeight="1" x14ac:dyDescent="0.2">
      <c r="B315" s="72"/>
      <c r="C315" s="52"/>
      <c r="D315" s="58"/>
      <c r="E315" s="212"/>
      <c r="F315" s="58"/>
      <c r="G315" s="58"/>
      <c r="H315" s="64"/>
    </row>
    <row r="316" spans="2:8" ht="14" customHeight="1" x14ac:dyDescent="0.2">
      <c r="B316" s="72"/>
      <c r="C316" s="52"/>
      <c r="D316" s="58"/>
      <c r="E316" s="212"/>
      <c r="F316" s="58"/>
      <c r="G316" s="58"/>
      <c r="H316" s="64"/>
    </row>
    <row r="317" spans="2:8" ht="14" customHeight="1" x14ac:dyDescent="0.2">
      <c r="B317" s="72"/>
      <c r="C317" s="52"/>
      <c r="D317" s="58"/>
      <c r="E317" s="212"/>
      <c r="F317" s="58"/>
      <c r="G317" s="58"/>
      <c r="H317" s="64"/>
    </row>
    <row r="318" spans="2:8" ht="14" customHeight="1" x14ac:dyDescent="0.2">
      <c r="B318" s="72"/>
      <c r="C318" s="52"/>
      <c r="D318" s="58"/>
      <c r="E318" s="212"/>
      <c r="F318" s="58"/>
      <c r="G318" s="58"/>
      <c r="H318" s="64"/>
    </row>
    <row r="319" spans="2:8" ht="14" customHeight="1" x14ac:dyDescent="0.2">
      <c r="B319" s="72"/>
      <c r="C319" s="52"/>
      <c r="D319" s="58"/>
      <c r="E319" s="212"/>
      <c r="F319" s="58"/>
      <c r="G319" s="58"/>
      <c r="H319" s="64"/>
    </row>
    <row r="320" spans="2:8" ht="14" customHeight="1" x14ac:dyDescent="0.2">
      <c r="B320" s="72"/>
      <c r="C320" s="52"/>
      <c r="D320" s="58"/>
      <c r="E320" s="212"/>
      <c r="F320" s="58"/>
      <c r="G320" s="58"/>
      <c r="H320" s="64"/>
    </row>
    <row r="321" spans="2:8" ht="14" customHeight="1" x14ac:dyDescent="0.2">
      <c r="B321" s="72"/>
      <c r="C321" s="52"/>
      <c r="D321" s="58"/>
      <c r="E321" s="212"/>
      <c r="F321" s="58"/>
      <c r="G321" s="58"/>
      <c r="H321" s="64"/>
    </row>
    <row r="322" spans="2:8" ht="14" customHeight="1" x14ac:dyDescent="0.2">
      <c r="B322" s="72"/>
      <c r="C322" s="52"/>
      <c r="D322" s="58"/>
      <c r="E322" s="212"/>
      <c r="F322" s="58"/>
      <c r="G322" s="58"/>
      <c r="H322" s="64"/>
    </row>
    <row r="323" spans="2:8" ht="14" customHeight="1" x14ac:dyDescent="0.2">
      <c r="B323" s="72"/>
      <c r="C323" s="52"/>
      <c r="D323" s="58"/>
      <c r="E323" s="212"/>
      <c r="F323" s="58"/>
      <c r="G323" s="58"/>
      <c r="H323" s="64"/>
    </row>
    <row r="324" spans="2:8" ht="14" customHeight="1" x14ac:dyDescent="0.2">
      <c r="B324" s="72"/>
      <c r="C324" s="52"/>
      <c r="D324" s="58"/>
      <c r="E324" s="212"/>
      <c r="F324" s="58"/>
      <c r="G324" s="58"/>
      <c r="H324" s="64"/>
    </row>
    <row r="325" spans="2:8" ht="14" customHeight="1" x14ac:dyDescent="0.2">
      <c r="B325" s="72"/>
      <c r="C325" s="52"/>
      <c r="D325" s="58"/>
      <c r="E325" s="212"/>
      <c r="F325" s="58"/>
      <c r="G325" s="58"/>
      <c r="H325" s="64"/>
    </row>
    <row r="326" spans="2:8" ht="14" customHeight="1" x14ac:dyDescent="0.2">
      <c r="B326" s="72"/>
      <c r="C326" s="52"/>
      <c r="D326" s="58"/>
      <c r="E326" s="212"/>
      <c r="F326" s="58"/>
      <c r="G326" s="58"/>
      <c r="H326" s="64"/>
    </row>
    <row r="327" spans="2:8" ht="14" customHeight="1" x14ac:dyDescent="0.2">
      <c r="B327" s="72"/>
      <c r="C327" s="52"/>
      <c r="D327" s="58"/>
      <c r="E327" s="212"/>
      <c r="F327" s="58"/>
      <c r="G327" s="58"/>
      <c r="H327" s="64"/>
    </row>
    <row r="328" spans="2:8" ht="14" customHeight="1" x14ac:dyDescent="0.2">
      <c r="B328" s="72"/>
      <c r="C328" s="52"/>
      <c r="D328" s="58"/>
      <c r="E328" s="212"/>
      <c r="F328" s="58"/>
      <c r="G328" s="58"/>
      <c r="H328" s="64"/>
    </row>
    <row r="329" spans="2:8" ht="14" customHeight="1" x14ac:dyDescent="0.2">
      <c r="B329" s="72"/>
      <c r="C329" s="52"/>
      <c r="D329" s="58"/>
      <c r="E329" s="212"/>
      <c r="F329" s="58"/>
      <c r="G329" s="58"/>
      <c r="H329" s="64"/>
    </row>
    <row r="330" spans="2:8" ht="14" customHeight="1" x14ac:dyDescent="0.2">
      <c r="B330" s="72"/>
      <c r="C330" s="52"/>
      <c r="D330" s="58"/>
      <c r="E330" s="212"/>
      <c r="F330" s="58"/>
      <c r="G330" s="58"/>
      <c r="H330" s="64"/>
    </row>
    <row r="331" spans="2:8" ht="14" customHeight="1" x14ac:dyDescent="0.2">
      <c r="B331" s="72"/>
      <c r="C331" s="52"/>
      <c r="D331" s="58"/>
      <c r="E331" s="212"/>
      <c r="F331" s="58"/>
      <c r="G331" s="58"/>
      <c r="H331" s="64"/>
    </row>
    <row r="332" spans="2:8" ht="14" customHeight="1" x14ac:dyDescent="0.2">
      <c r="B332" s="72"/>
      <c r="C332" s="52"/>
      <c r="D332" s="58"/>
      <c r="E332" s="212"/>
      <c r="F332" s="58"/>
      <c r="G332" s="58"/>
      <c r="H332" s="64"/>
    </row>
    <row r="333" spans="2:8" ht="14" customHeight="1" x14ac:dyDescent="0.2">
      <c r="B333" s="72"/>
      <c r="C333" s="52"/>
      <c r="D333" s="58"/>
      <c r="E333" s="212"/>
      <c r="F333" s="58"/>
      <c r="G333" s="58"/>
      <c r="H333" s="64"/>
    </row>
    <row r="334" spans="2:8" ht="14" customHeight="1" x14ac:dyDescent="0.2">
      <c r="B334" s="72"/>
      <c r="C334" s="52"/>
      <c r="D334" s="58"/>
      <c r="E334" s="212"/>
      <c r="F334" s="58"/>
      <c r="G334" s="58"/>
      <c r="H334" s="64"/>
    </row>
    <row r="335" spans="2:8" ht="14" customHeight="1" x14ac:dyDescent="0.2">
      <c r="B335" s="72"/>
      <c r="C335" s="52"/>
      <c r="D335" s="58"/>
      <c r="E335" s="212"/>
      <c r="F335" s="58"/>
      <c r="G335" s="58"/>
      <c r="H335" s="64"/>
    </row>
    <row r="336" spans="2:8" ht="14" customHeight="1" x14ac:dyDescent="0.2">
      <c r="B336" s="72"/>
      <c r="C336" s="52"/>
      <c r="D336" s="58"/>
      <c r="E336" s="212"/>
      <c r="F336" s="58"/>
      <c r="G336" s="58"/>
      <c r="H336" s="64"/>
    </row>
    <row r="337" spans="2:8" ht="14" customHeight="1" x14ac:dyDescent="0.2">
      <c r="B337" s="72"/>
      <c r="C337" s="52"/>
      <c r="D337" s="58"/>
      <c r="E337" s="212"/>
      <c r="F337" s="58"/>
      <c r="G337" s="58"/>
      <c r="H337" s="64"/>
    </row>
    <row r="338" spans="2:8" ht="14" customHeight="1" x14ac:dyDescent="0.2">
      <c r="B338" s="72"/>
      <c r="C338" s="52"/>
      <c r="D338" s="58"/>
      <c r="E338" s="212"/>
      <c r="F338" s="58"/>
      <c r="G338" s="58"/>
      <c r="H338" s="64"/>
    </row>
    <row r="339" spans="2:8" ht="14" customHeight="1" x14ac:dyDescent="0.2">
      <c r="B339" s="72"/>
      <c r="C339" s="52"/>
      <c r="D339" s="58"/>
      <c r="E339" s="212"/>
      <c r="F339" s="58"/>
      <c r="G339" s="58"/>
      <c r="H339" s="64"/>
    </row>
    <row r="340" spans="2:8" ht="14" customHeight="1" x14ac:dyDescent="0.2">
      <c r="B340" s="72"/>
      <c r="C340" s="52"/>
      <c r="D340" s="58"/>
      <c r="E340" s="212"/>
      <c r="F340" s="58"/>
      <c r="G340" s="58"/>
      <c r="H340" s="64"/>
    </row>
    <row r="341" spans="2:8" ht="14" customHeight="1" x14ac:dyDescent="0.2">
      <c r="B341" s="72"/>
      <c r="C341" s="52"/>
      <c r="D341" s="58"/>
      <c r="E341" s="212"/>
      <c r="F341" s="58"/>
      <c r="G341" s="58"/>
      <c r="H341" s="64"/>
    </row>
    <row r="342" spans="2:8" ht="14" customHeight="1" x14ac:dyDescent="0.2">
      <c r="B342" s="72"/>
      <c r="C342" s="52"/>
      <c r="D342" s="58"/>
      <c r="E342" s="212"/>
      <c r="F342" s="58"/>
      <c r="G342" s="58"/>
      <c r="H342" s="64"/>
    </row>
    <row r="343" spans="2:8" ht="14" customHeight="1" x14ac:dyDescent="0.2">
      <c r="B343" s="72"/>
      <c r="C343" s="52"/>
      <c r="D343" s="58"/>
      <c r="E343" s="212"/>
      <c r="F343" s="58"/>
      <c r="G343" s="58"/>
      <c r="H343" s="64"/>
    </row>
    <row r="344" spans="2:8" ht="14" customHeight="1" x14ac:dyDescent="0.2">
      <c r="B344" s="72"/>
      <c r="C344" s="52"/>
      <c r="D344" s="58"/>
      <c r="E344" s="212"/>
      <c r="F344" s="58"/>
      <c r="G344" s="58"/>
      <c r="H344" s="64"/>
    </row>
    <row r="345" spans="2:8" ht="14" customHeight="1" x14ac:dyDescent="0.2">
      <c r="B345" s="72"/>
      <c r="C345" s="52"/>
      <c r="D345" s="58"/>
      <c r="E345" s="212"/>
      <c r="F345" s="58"/>
      <c r="G345" s="58"/>
      <c r="H345" s="64"/>
    </row>
    <row r="346" spans="2:8" ht="14" customHeight="1" x14ac:dyDescent="0.2">
      <c r="B346" s="72"/>
      <c r="C346" s="52"/>
      <c r="D346" s="58"/>
      <c r="E346" s="212"/>
      <c r="F346" s="58"/>
      <c r="G346" s="58"/>
      <c r="H346" s="64"/>
    </row>
    <row r="347" spans="2:8" ht="14" customHeight="1" x14ac:dyDescent="0.2">
      <c r="B347" s="72"/>
      <c r="C347" s="52"/>
      <c r="D347" s="58"/>
      <c r="E347" s="212"/>
      <c r="F347" s="58"/>
      <c r="G347" s="58"/>
      <c r="H347" s="64"/>
    </row>
    <row r="348" spans="2:8" ht="14" customHeight="1" x14ac:dyDescent="0.2">
      <c r="B348" s="72"/>
      <c r="C348" s="52"/>
      <c r="D348" s="58"/>
      <c r="E348" s="212"/>
      <c r="F348" s="58"/>
      <c r="G348" s="58"/>
      <c r="H348" s="64"/>
    </row>
    <row r="349" spans="2:8" ht="14" customHeight="1" x14ac:dyDescent="0.2">
      <c r="B349" s="72"/>
      <c r="C349" s="52"/>
      <c r="D349" s="58"/>
      <c r="E349" s="212"/>
      <c r="F349" s="58"/>
      <c r="G349" s="58"/>
      <c r="H349" s="64"/>
    </row>
    <row r="350" spans="2:8" ht="14" customHeight="1" x14ac:dyDescent="0.2">
      <c r="B350" s="72"/>
      <c r="C350" s="52"/>
      <c r="D350" s="58"/>
      <c r="E350" s="212"/>
      <c r="F350" s="58"/>
      <c r="G350" s="58"/>
      <c r="H350" s="64"/>
    </row>
    <row r="351" spans="2:8" ht="14" customHeight="1" x14ac:dyDescent="0.2">
      <c r="B351" s="72"/>
      <c r="C351" s="52"/>
      <c r="D351" s="58"/>
      <c r="E351" s="212"/>
      <c r="F351" s="58"/>
      <c r="G351" s="58"/>
      <c r="H351" s="64"/>
    </row>
    <row r="352" spans="2:8" ht="14" customHeight="1" x14ac:dyDescent="0.2">
      <c r="B352" s="72"/>
      <c r="C352" s="52"/>
      <c r="D352" s="58"/>
      <c r="E352" s="212"/>
      <c r="F352" s="58"/>
      <c r="G352" s="58"/>
      <c r="H352" s="64"/>
    </row>
    <row r="353" spans="2:8" ht="14" customHeight="1" x14ac:dyDescent="0.2">
      <c r="B353" s="72"/>
      <c r="C353" s="52"/>
      <c r="D353" s="58"/>
      <c r="E353" s="212"/>
      <c r="F353" s="58"/>
      <c r="G353" s="58"/>
      <c r="H353" s="64"/>
    </row>
    <row r="354" spans="2:8" ht="14" customHeight="1" x14ac:dyDescent="0.2">
      <c r="B354" s="72"/>
      <c r="C354" s="52"/>
      <c r="D354" s="58"/>
      <c r="E354" s="212"/>
      <c r="F354" s="58"/>
      <c r="G354" s="58"/>
      <c r="H354" s="64"/>
    </row>
    <row r="355" spans="2:8" ht="14" customHeight="1" x14ac:dyDescent="0.2">
      <c r="B355" s="72"/>
      <c r="C355" s="52"/>
      <c r="D355" s="58"/>
      <c r="E355" s="212"/>
      <c r="F355" s="58"/>
      <c r="G355" s="58"/>
      <c r="H355" s="64"/>
    </row>
    <row r="356" spans="2:8" ht="14" customHeight="1" x14ac:dyDescent="0.2">
      <c r="B356" s="72"/>
      <c r="C356" s="52"/>
      <c r="D356" s="58"/>
      <c r="E356" s="212"/>
      <c r="F356" s="58"/>
      <c r="G356" s="58"/>
      <c r="H356" s="64"/>
    </row>
    <row r="357" spans="2:8" ht="14" customHeight="1" x14ac:dyDescent="0.2">
      <c r="B357" s="72"/>
      <c r="C357" s="52"/>
      <c r="D357" s="58"/>
      <c r="E357" s="212"/>
      <c r="F357" s="58"/>
      <c r="G357" s="58"/>
      <c r="H357" s="64"/>
    </row>
    <row r="358" spans="2:8" ht="14" customHeight="1" x14ac:dyDescent="0.2">
      <c r="B358" s="72"/>
      <c r="C358" s="52"/>
      <c r="D358" s="58"/>
      <c r="E358" s="212"/>
      <c r="F358" s="58"/>
      <c r="G358" s="58"/>
      <c r="H358" s="64"/>
    </row>
    <row r="359" spans="2:8" ht="14" customHeight="1" x14ac:dyDescent="0.2">
      <c r="B359" s="72"/>
      <c r="C359" s="52"/>
      <c r="D359" s="58"/>
      <c r="E359" s="212"/>
      <c r="F359" s="58"/>
      <c r="G359" s="58"/>
      <c r="H359" s="64"/>
    </row>
    <row r="360" spans="2:8" ht="14" customHeight="1" x14ac:dyDescent="0.2">
      <c r="B360" s="72"/>
      <c r="C360" s="52"/>
      <c r="D360" s="58"/>
      <c r="E360" s="212"/>
      <c r="F360" s="58"/>
      <c r="G360" s="58"/>
      <c r="H360" s="64"/>
    </row>
    <row r="361" spans="2:8" ht="14" customHeight="1" x14ac:dyDescent="0.2">
      <c r="B361" s="72"/>
      <c r="C361" s="52"/>
      <c r="D361" s="58"/>
      <c r="E361" s="212"/>
      <c r="F361" s="58"/>
      <c r="G361" s="58"/>
      <c r="H361" s="64"/>
    </row>
    <row r="362" spans="2:8" ht="14" customHeight="1" x14ac:dyDescent="0.2">
      <c r="B362" s="72"/>
      <c r="C362" s="52"/>
      <c r="D362" s="58"/>
      <c r="E362" s="212"/>
      <c r="F362" s="58"/>
      <c r="G362" s="58"/>
      <c r="H362" s="64"/>
    </row>
    <row r="363" spans="2:8" ht="14" customHeight="1" x14ac:dyDescent="0.2">
      <c r="B363" s="72"/>
      <c r="C363" s="52"/>
      <c r="D363" s="58"/>
      <c r="E363" s="212"/>
      <c r="F363" s="58"/>
      <c r="G363" s="58"/>
      <c r="H363" s="64"/>
    </row>
    <row r="364" spans="2:8" ht="14" customHeight="1" x14ac:dyDescent="0.2">
      <c r="B364" s="72"/>
      <c r="C364" s="52"/>
      <c r="D364" s="58"/>
      <c r="E364" s="212"/>
      <c r="F364" s="58"/>
      <c r="G364" s="58"/>
      <c r="H364" s="64"/>
    </row>
    <row r="365" spans="2:8" ht="14" customHeight="1" x14ac:dyDescent="0.2">
      <c r="B365" s="72"/>
      <c r="C365" s="52"/>
      <c r="D365" s="58"/>
      <c r="E365" s="212"/>
      <c r="F365" s="58"/>
      <c r="G365" s="58"/>
      <c r="H365" s="64"/>
    </row>
    <row r="366" spans="2:8" ht="14" customHeight="1" x14ac:dyDescent="0.2">
      <c r="B366" s="72"/>
      <c r="C366" s="52"/>
      <c r="D366" s="58"/>
      <c r="E366" s="212"/>
      <c r="F366" s="58"/>
      <c r="G366" s="58"/>
      <c r="H366" s="64"/>
    </row>
    <row r="367" spans="2:8" ht="14" customHeight="1" x14ac:dyDescent="0.2">
      <c r="B367" s="72"/>
      <c r="C367" s="52"/>
      <c r="D367" s="58"/>
      <c r="E367" s="212"/>
      <c r="F367" s="58"/>
      <c r="G367" s="58"/>
      <c r="H367" s="64"/>
    </row>
    <row r="368" spans="2:8" ht="14" customHeight="1" x14ac:dyDescent="0.2">
      <c r="B368" s="73"/>
      <c r="C368" s="65"/>
      <c r="D368" s="58"/>
      <c r="E368" s="212"/>
      <c r="F368" s="58"/>
      <c r="G368" s="58"/>
      <c r="H368" s="66"/>
    </row>
    <row r="369" spans="4:8" ht="14" customHeight="1" x14ac:dyDescent="0.2">
      <c r="D369" s="67"/>
      <c r="E369" s="67"/>
      <c r="F369" s="67"/>
      <c r="G369" s="67"/>
      <c r="H369" s="67"/>
    </row>
    <row r="370" spans="4:8" ht="14" customHeight="1" x14ac:dyDescent="0.2">
      <c r="D370" s="67"/>
      <c r="E370" s="67"/>
      <c r="F370" s="67"/>
      <c r="G370" s="67"/>
      <c r="H370" s="67"/>
    </row>
    <row r="371" spans="4:8" ht="14" customHeight="1" x14ac:dyDescent="0.2">
      <c r="D371" s="67"/>
      <c r="E371" s="67"/>
      <c r="F371" s="67"/>
      <c r="G371" s="67"/>
      <c r="H371" s="67"/>
    </row>
  </sheetData>
  <conditionalFormatting sqref="B9:B368">
    <cfRule type="expression" dxfId="3" priority="10" stopIfTrue="1">
      <formula>IF(ROW(B9)=Last_Row,TRUE,FALSE)</formula>
    </cfRule>
  </conditionalFormatting>
  <conditionalFormatting sqref="B9:H368">
    <cfRule type="expression" dxfId="2" priority="1" stopIfTrue="1">
      <formula>NOT(Loan_Not_Paid)</formula>
    </cfRule>
  </conditionalFormatting>
  <conditionalFormatting sqref="C9:G368">
    <cfRule type="expression" dxfId="1" priority="2" stopIfTrue="1">
      <formula>IF(ROW(C9)=Last_Row,TRUE,FALSE)</formula>
    </cfRule>
  </conditionalFormatting>
  <conditionalFormatting sqref="H9:H368">
    <cfRule type="expression" dxfId="0" priority="12" stopIfTrue="1">
      <formula>IF(ROW(H9)=Last_Row,TRUE,FALSE)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showGridLines="0" zoomScale="170" zoomScaleNormal="200" workbookViewId="0"/>
  </sheetViews>
  <sheetFormatPr baseColWidth="10" defaultColWidth="8.83203125" defaultRowHeight="14" customHeight="1" x14ac:dyDescent="0.2"/>
  <cols>
    <col min="1" max="13" width="2.6640625" style="3" customWidth="1"/>
    <col min="14" max="14" width="8.83203125" style="3"/>
    <col min="15" max="15" width="11.1640625" style="4" bestFit="1" customWidth="1"/>
    <col min="16" max="16384" width="8.83203125" style="3"/>
  </cols>
  <sheetData>
    <row r="1" spans="1:17" ht="14" customHeight="1" x14ac:dyDescent="0.2">
      <c r="A1" s="75" t="s">
        <v>106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82"/>
    </row>
    <row r="2" spans="1:17" ht="14" customHeight="1" x14ac:dyDescent="0.2">
      <c r="A2" s="83" t="s">
        <v>107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7" ht="14" customHeight="1" x14ac:dyDescent="0.2">
      <c r="A3" s="77" t="s">
        <v>34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0"/>
    </row>
    <row r="4" spans="1:17" ht="14" customHeight="1" x14ac:dyDescent="0.2">
      <c r="A4" s="77"/>
      <c r="B4" s="86" t="s">
        <v>130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7">
        <v>0</v>
      </c>
      <c r="O4" s="80"/>
      <c r="Q4" s="5"/>
    </row>
    <row r="5" spans="1:17" ht="14" customHeight="1" x14ac:dyDescent="0.2">
      <c r="A5" s="77"/>
      <c r="B5" s="86" t="s">
        <v>133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87">
        <v>0</v>
      </c>
      <c r="O5" s="80"/>
    </row>
    <row r="6" spans="1:17" ht="14" customHeight="1" x14ac:dyDescent="0.2">
      <c r="A6" s="77"/>
      <c r="B6" s="86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87"/>
      <c r="O6" s="80">
        <f>SUM(N4:N5)</f>
        <v>0</v>
      </c>
    </row>
    <row r="7" spans="1:17" ht="14" customHeight="1" x14ac:dyDescent="0.2">
      <c r="A7" s="77" t="s">
        <v>35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0">
        <v>0</v>
      </c>
    </row>
    <row r="8" spans="1:17" ht="14" customHeight="1" x14ac:dyDescent="0.2">
      <c r="A8" s="77" t="s">
        <v>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80">
        <v>0</v>
      </c>
    </row>
    <row r="9" spans="1:17" ht="14" customHeight="1" x14ac:dyDescent="0.2">
      <c r="A9" s="77" t="s">
        <v>118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80">
        <v>0</v>
      </c>
    </row>
    <row r="10" spans="1:17" ht="14" customHeight="1" x14ac:dyDescent="0.2">
      <c r="A10" s="88" t="s">
        <v>108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>
        <f>SUM(O3:O9)</f>
        <v>0</v>
      </c>
    </row>
    <row r="11" spans="1:17" ht="14" customHeight="1" x14ac:dyDescent="0.2">
      <c r="A11" s="91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92"/>
    </row>
    <row r="12" spans="1:17" ht="14" customHeight="1" x14ac:dyDescent="0.2">
      <c r="A12" s="83" t="s">
        <v>90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17" ht="14" customHeight="1" x14ac:dyDescent="0.2">
      <c r="A13" s="77" t="s">
        <v>115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>
        <v>0</v>
      </c>
    </row>
    <row r="14" spans="1:17" ht="14" customHeight="1" x14ac:dyDescent="0.2">
      <c r="A14" s="77" t="s">
        <v>14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>
        <v>0</v>
      </c>
    </row>
    <row r="15" spans="1:17" ht="14" customHeight="1" x14ac:dyDescent="0.2">
      <c r="A15" s="77" t="s">
        <v>114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>
        <v>0</v>
      </c>
    </row>
    <row r="16" spans="1:17" ht="14" customHeight="1" x14ac:dyDescent="0.2">
      <c r="A16" s="77" t="s">
        <v>33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9">
        <v>0</v>
      </c>
    </row>
    <row r="17" spans="1:15" ht="14" customHeight="1" x14ac:dyDescent="0.2">
      <c r="A17" s="77" t="s">
        <v>40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80"/>
    </row>
    <row r="18" spans="1:15" ht="14" customHeight="1" x14ac:dyDescent="0.2">
      <c r="A18" s="77"/>
      <c r="B18" s="86" t="s">
        <v>131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93">
        <v>0</v>
      </c>
      <c r="O18" s="94"/>
    </row>
    <row r="19" spans="1:15" ht="14" customHeight="1" x14ac:dyDescent="0.2">
      <c r="A19" s="77"/>
      <c r="B19" s="86" t="s">
        <v>132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93">
        <v>0</v>
      </c>
      <c r="O19" s="94"/>
    </row>
    <row r="20" spans="1:15" ht="14" customHeight="1" x14ac:dyDescent="0.2">
      <c r="A20" s="77"/>
      <c r="B20" s="86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87"/>
      <c r="O20" s="95">
        <f>SUM(N18:N19)</f>
        <v>0</v>
      </c>
    </row>
    <row r="21" spans="1:15" ht="14" customHeight="1" x14ac:dyDescent="0.2">
      <c r="A21" s="77" t="s">
        <v>10</v>
      </c>
      <c r="B21" s="86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87"/>
      <c r="O21" s="94"/>
    </row>
    <row r="22" spans="1:15" ht="14" customHeight="1" x14ac:dyDescent="0.2">
      <c r="A22" s="77"/>
      <c r="B22" s="86" t="s">
        <v>98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93">
        <v>0</v>
      </c>
      <c r="O22" s="94"/>
    </row>
    <row r="23" spans="1:15" ht="14" customHeight="1" x14ac:dyDescent="0.2">
      <c r="A23" s="77"/>
      <c r="B23" s="86" t="s">
        <v>99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93">
        <v>0</v>
      </c>
      <c r="O23" s="94"/>
    </row>
    <row r="24" spans="1:15" ht="14" customHeight="1" x14ac:dyDescent="0.2">
      <c r="A24" s="77"/>
      <c r="B24" s="86" t="s">
        <v>100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93">
        <v>0</v>
      </c>
      <c r="O24" s="94"/>
    </row>
    <row r="25" spans="1:15" ht="14" customHeight="1" x14ac:dyDescent="0.2">
      <c r="A25" s="77"/>
      <c r="B25" s="86" t="s">
        <v>101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93">
        <v>0</v>
      </c>
      <c r="O25" s="94"/>
    </row>
    <row r="26" spans="1:15" ht="14" customHeight="1" x14ac:dyDescent="0.2">
      <c r="A26" s="77"/>
      <c r="B26" s="86" t="s">
        <v>102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93">
        <v>0</v>
      </c>
      <c r="O26" s="94"/>
    </row>
    <row r="27" spans="1:15" ht="14" customHeight="1" x14ac:dyDescent="0.2">
      <c r="A27" s="77"/>
      <c r="B27" s="86" t="s">
        <v>103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93">
        <v>0</v>
      </c>
      <c r="O27" s="94"/>
    </row>
    <row r="28" spans="1:15" ht="14" customHeight="1" x14ac:dyDescent="0.2">
      <c r="A28" s="77"/>
      <c r="B28" s="86" t="s">
        <v>104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93">
        <v>0</v>
      </c>
      <c r="O28" s="94"/>
    </row>
    <row r="29" spans="1:15" ht="14" customHeight="1" x14ac:dyDescent="0.2">
      <c r="A29" s="77"/>
      <c r="B29" s="86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87"/>
      <c r="O29" s="95">
        <f>SUM(N22:N28)</f>
        <v>0</v>
      </c>
    </row>
    <row r="30" spans="1:15" ht="14" customHeight="1" x14ac:dyDescent="0.2">
      <c r="A30" s="77" t="s">
        <v>63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80"/>
    </row>
    <row r="31" spans="1:15" ht="14" customHeight="1" x14ac:dyDescent="0.2">
      <c r="A31" s="77" t="s">
        <v>62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94"/>
    </row>
    <row r="32" spans="1:15" ht="14" customHeight="1" x14ac:dyDescent="0.2">
      <c r="A32" s="77"/>
      <c r="B32" s="86" t="s">
        <v>98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93">
        <v>0</v>
      </c>
      <c r="O32" s="94"/>
    </row>
    <row r="33" spans="1:15" ht="14" customHeight="1" x14ac:dyDescent="0.2">
      <c r="A33" s="77"/>
      <c r="B33" s="86" t="s">
        <v>99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93">
        <v>0</v>
      </c>
      <c r="O33" s="94"/>
    </row>
    <row r="34" spans="1:15" ht="14" customHeight="1" x14ac:dyDescent="0.2">
      <c r="A34" s="77"/>
      <c r="B34" s="86" t="s">
        <v>100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93">
        <v>0</v>
      </c>
      <c r="O34" s="94"/>
    </row>
    <row r="35" spans="1:15" ht="14" customHeight="1" x14ac:dyDescent="0.2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80">
        <f>SUM(N32:N34)</f>
        <v>0</v>
      </c>
    </row>
    <row r="36" spans="1:15" ht="14" customHeight="1" x14ac:dyDescent="0.2">
      <c r="A36" s="88" t="s">
        <v>109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>
        <f>SUM(O13:O35)</f>
        <v>0</v>
      </c>
    </row>
    <row r="37" spans="1:15" ht="14" customHeight="1" x14ac:dyDescent="0.2">
      <c r="A37" s="96" t="s">
        <v>110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8">
        <f>O36+O10</f>
        <v>0</v>
      </c>
    </row>
    <row r="38" spans="1:15" s="17" customFormat="1" ht="14" customHeight="1" x14ac:dyDescent="0.2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</row>
    <row r="39" spans="1:15" ht="14" customHeight="1" x14ac:dyDescent="0.2">
      <c r="A39" s="102" t="s">
        <v>111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4"/>
    </row>
    <row r="40" spans="1:15" ht="14" customHeight="1" x14ac:dyDescent="0.2">
      <c r="A40" s="83" t="s">
        <v>65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/>
    </row>
    <row r="41" spans="1:15" ht="14" customHeight="1" x14ac:dyDescent="0.2">
      <c r="A41" s="77" t="s">
        <v>64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0">
        <f>'2.0 Assumptions'!O4</f>
        <v>0</v>
      </c>
    </row>
    <row r="42" spans="1:15" ht="14" customHeight="1" x14ac:dyDescent="0.2">
      <c r="A42" s="77" t="s">
        <v>116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80">
        <f>'2.0 Assumptions'!O3</f>
        <v>0</v>
      </c>
    </row>
    <row r="43" spans="1:15" ht="14" customHeight="1" x14ac:dyDescent="0.2">
      <c r="A43" s="88" t="s">
        <v>42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>
        <f>SUM(O41:O42)</f>
        <v>0</v>
      </c>
    </row>
    <row r="44" spans="1:15" ht="14" customHeight="1" x14ac:dyDescent="0.2">
      <c r="A44" s="91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92"/>
    </row>
    <row r="45" spans="1:15" s="11" customFormat="1" ht="14" customHeight="1" x14ac:dyDescent="0.2">
      <c r="A45" s="83" t="s">
        <v>66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6"/>
    </row>
    <row r="46" spans="1:15" ht="14" customHeight="1" x14ac:dyDescent="0.2">
      <c r="A46" s="77" t="s">
        <v>67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80"/>
    </row>
    <row r="47" spans="1:15" ht="14" customHeight="1" x14ac:dyDescent="0.2">
      <c r="A47" s="77"/>
      <c r="B47" s="86" t="s">
        <v>32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80">
        <f>'2.0 Assumptions'!O6</f>
        <v>0</v>
      </c>
    </row>
    <row r="48" spans="1:15" ht="14" customHeight="1" x14ac:dyDescent="0.2">
      <c r="A48" s="88" t="s">
        <v>69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107">
        <f>SUM(O46:O47)</f>
        <v>0</v>
      </c>
    </row>
    <row r="49" spans="1:17" ht="14" customHeight="1" x14ac:dyDescent="0.2">
      <c r="A49" s="96" t="s">
        <v>68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8">
        <f>O47+O43</f>
        <v>0</v>
      </c>
      <c r="Q49" s="29"/>
    </row>
    <row r="50" spans="1:17" ht="14" customHeight="1" x14ac:dyDescent="0.2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1"/>
    </row>
    <row r="51" spans="1:17" ht="14" customHeight="1" x14ac:dyDescent="0.2">
      <c r="A51" s="108" t="s">
        <v>70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>
        <f>O37-O49</f>
        <v>0</v>
      </c>
    </row>
  </sheetData>
  <phoneticPr fontId="25" type="noConversion"/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showGridLines="0" zoomScale="150" zoomScaleNormal="200" workbookViewId="0"/>
  </sheetViews>
  <sheetFormatPr baseColWidth="10" defaultColWidth="8.83203125" defaultRowHeight="14" customHeight="1" x14ac:dyDescent="0.2"/>
  <cols>
    <col min="1" max="10" width="2.6640625" style="2" customWidth="1"/>
    <col min="11" max="11" width="9.6640625" style="2" customWidth="1"/>
    <col min="12" max="12" width="12.83203125" style="1" customWidth="1"/>
    <col min="13" max="235" width="8.83203125" style="2"/>
    <col min="236" max="240" width="2.6640625" style="2" customWidth="1"/>
    <col min="241" max="491" width="8.83203125" style="2"/>
    <col min="492" max="496" width="2.6640625" style="2" customWidth="1"/>
    <col min="497" max="747" width="8.83203125" style="2"/>
    <col min="748" max="752" width="2.6640625" style="2" customWidth="1"/>
    <col min="753" max="1003" width="8.83203125" style="2"/>
    <col min="1004" max="1008" width="2.6640625" style="2" customWidth="1"/>
    <col min="1009" max="1259" width="8.83203125" style="2"/>
    <col min="1260" max="1264" width="2.6640625" style="2" customWidth="1"/>
    <col min="1265" max="1515" width="8.83203125" style="2"/>
    <col min="1516" max="1520" width="2.6640625" style="2" customWidth="1"/>
    <col min="1521" max="1771" width="8.83203125" style="2"/>
    <col min="1772" max="1776" width="2.6640625" style="2" customWidth="1"/>
    <col min="1777" max="2027" width="8.83203125" style="2"/>
    <col min="2028" max="2032" width="2.6640625" style="2" customWidth="1"/>
    <col min="2033" max="2283" width="8.83203125" style="2"/>
    <col min="2284" max="2288" width="2.6640625" style="2" customWidth="1"/>
    <col min="2289" max="2539" width="8.83203125" style="2"/>
    <col min="2540" max="2544" width="2.6640625" style="2" customWidth="1"/>
    <col min="2545" max="2795" width="8.83203125" style="2"/>
    <col min="2796" max="2800" width="2.6640625" style="2" customWidth="1"/>
    <col min="2801" max="3051" width="8.83203125" style="2"/>
    <col min="3052" max="3056" width="2.6640625" style="2" customWidth="1"/>
    <col min="3057" max="3307" width="8.83203125" style="2"/>
    <col min="3308" max="3312" width="2.6640625" style="2" customWidth="1"/>
    <col min="3313" max="3563" width="8.83203125" style="2"/>
    <col min="3564" max="3568" width="2.6640625" style="2" customWidth="1"/>
    <col min="3569" max="3819" width="8.83203125" style="2"/>
    <col min="3820" max="3824" width="2.6640625" style="2" customWidth="1"/>
    <col min="3825" max="4075" width="8.83203125" style="2"/>
    <col min="4076" max="4080" width="2.6640625" style="2" customWidth="1"/>
    <col min="4081" max="4331" width="8.83203125" style="2"/>
    <col min="4332" max="4336" width="2.6640625" style="2" customWidth="1"/>
    <col min="4337" max="4587" width="8.83203125" style="2"/>
    <col min="4588" max="4592" width="2.6640625" style="2" customWidth="1"/>
    <col min="4593" max="4843" width="8.83203125" style="2"/>
    <col min="4844" max="4848" width="2.6640625" style="2" customWidth="1"/>
    <col min="4849" max="5099" width="8.83203125" style="2"/>
    <col min="5100" max="5104" width="2.6640625" style="2" customWidth="1"/>
    <col min="5105" max="5355" width="8.83203125" style="2"/>
    <col min="5356" max="5360" width="2.6640625" style="2" customWidth="1"/>
    <col min="5361" max="5611" width="8.83203125" style="2"/>
    <col min="5612" max="5616" width="2.6640625" style="2" customWidth="1"/>
    <col min="5617" max="5867" width="8.83203125" style="2"/>
    <col min="5868" max="5872" width="2.6640625" style="2" customWidth="1"/>
    <col min="5873" max="6123" width="8.83203125" style="2"/>
    <col min="6124" max="6128" width="2.6640625" style="2" customWidth="1"/>
    <col min="6129" max="6379" width="8.83203125" style="2"/>
    <col min="6380" max="6384" width="2.6640625" style="2" customWidth="1"/>
    <col min="6385" max="6635" width="8.83203125" style="2"/>
    <col min="6636" max="6640" width="2.6640625" style="2" customWidth="1"/>
    <col min="6641" max="6891" width="8.83203125" style="2"/>
    <col min="6892" max="6896" width="2.6640625" style="2" customWidth="1"/>
    <col min="6897" max="7147" width="8.83203125" style="2"/>
    <col min="7148" max="7152" width="2.6640625" style="2" customWidth="1"/>
    <col min="7153" max="7403" width="8.83203125" style="2"/>
    <col min="7404" max="7408" width="2.6640625" style="2" customWidth="1"/>
    <col min="7409" max="7659" width="8.83203125" style="2"/>
    <col min="7660" max="7664" width="2.6640625" style="2" customWidth="1"/>
    <col min="7665" max="7915" width="8.83203125" style="2"/>
    <col min="7916" max="7920" width="2.6640625" style="2" customWidth="1"/>
    <col min="7921" max="8171" width="8.83203125" style="2"/>
    <col min="8172" max="8176" width="2.6640625" style="2" customWidth="1"/>
    <col min="8177" max="8427" width="8.83203125" style="2"/>
    <col min="8428" max="8432" width="2.6640625" style="2" customWidth="1"/>
    <col min="8433" max="8683" width="8.83203125" style="2"/>
    <col min="8684" max="8688" width="2.6640625" style="2" customWidth="1"/>
    <col min="8689" max="8939" width="8.83203125" style="2"/>
    <col min="8940" max="8944" width="2.6640625" style="2" customWidth="1"/>
    <col min="8945" max="9195" width="8.83203125" style="2"/>
    <col min="9196" max="9200" width="2.6640625" style="2" customWidth="1"/>
    <col min="9201" max="9451" width="8.83203125" style="2"/>
    <col min="9452" max="9456" width="2.6640625" style="2" customWidth="1"/>
    <col min="9457" max="9707" width="8.83203125" style="2"/>
    <col min="9708" max="9712" width="2.6640625" style="2" customWidth="1"/>
    <col min="9713" max="9963" width="8.83203125" style="2"/>
    <col min="9964" max="9968" width="2.6640625" style="2" customWidth="1"/>
    <col min="9969" max="10219" width="8.83203125" style="2"/>
    <col min="10220" max="10224" width="2.6640625" style="2" customWidth="1"/>
    <col min="10225" max="10475" width="8.83203125" style="2"/>
    <col min="10476" max="10480" width="2.6640625" style="2" customWidth="1"/>
    <col min="10481" max="10731" width="8.83203125" style="2"/>
    <col min="10732" max="10736" width="2.6640625" style="2" customWidth="1"/>
    <col min="10737" max="10987" width="8.83203125" style="2"/>
    <col min="10988" max="10992" width="2.6640625" style="2" customWidth="1"/>
    <col min="10993" max="11243" width="8.83203125" style="2"/>
    <col min="11244" max="11248" width="2.6640625" style="2" customWidth="1"/>
    <col min="11249" max="11499" width="8.83203125" style="2"/>
    <col min="11500" max="11504" width="2.6640625" style="2" customWidth="1"/>
    <col min="11505" max="11755" width="8.83203125" style="2"/>
    <col min="11756" max="11760" width="2.6640625" style="2" customWidth="1"/>
    <col min="11761" max="12011" width="8.83203125" style="2"/>
    <col min="12012" max="12016" width="2.6640625" style="2" customWidth="1"/>
    <col min="12017" max="12267" width="8.83203125" style="2"/>
    <col min="12268" max="12272" width="2.6640625" style="2" customWidth="1"/>
    <col min="12273" max="12523" width="8.83203125" style="2"/>
    <col min="12524" max="12528" width="2.6640625" style="2" customWidth="1"/>
    <col min="12529" max="12779" width="8.83203125" style="2"/>
    <col min="12780" max="12784" width="2.6640625" style="2" customWidth="1"/>
    <col min="12785" max="13035" width="8.83203125" style="2"/>
    <col min="13036" max="13040" width="2.6640625" style="2" customWidth="1"/>
    <col min="13041" max="13291" width="8.83203125" style="2"/>
    <col min="13292" max="13296" width="2.6640625" style="2" customWidth="1"/>
    <col min="13297" max="13547" width="8.83203125" style="2"/>
    <col min="13548" max="13552" width="2.6640625" style="2" customWidth="1"/>
    <col min="13553" max="13803" width="8.83203125" style="2"/>
    <col min="13804" max="13808" width="2.6640625" style="2" customWidth="1"/>
    <col min="13809" max="14059" width="8.83203125" style="2"/>
    <col min="14060" max="14064" width="2.6640625" style="2" customWidth="1"/>
    <col min="14065" max="14315" width="8.83203125" style="2"/>
    <col min="14316" max="14320" width="2.6640625" style="2" customWidth="1"/>
    <col min="14321" max="14571" width="8.83203125" style="2"/>
    <col min="14572" max="14576" width="2.6640625" style="2" customWidth="1"/>
    <col min="14577" max="14827" width="8.83203125" style="2"/>
    <col min="14828" max="14832" width="2.6640625" style="2" customWidth="1"/>
    <col min="14833" max="15083" width="8.83203125" style="2"/>
    <col min="15084" max="15088" width="2.6640625" style="2" customWidth="1"/>
    <col min="15089" max="15339" width="8.83203125" style="2"/>
    <col min="15340" max="15344" width="2.6640625" style="2" customWidth="1"/>
    <col min="15345" max="15595" width="8.83203125" style="2"/>
    <col min="15596" max="15600" width="2.6640625" style="2" customWidth="1"/>
    <col min="15601" max="15851" width="8.83203125" style="2"/>
    <col min="15852" max="15856" width="2.6640625" style="2" customWidth="1"/>
    <col min="15857" max="16107" width="8.83203125" style="2"/>
    <col min="16108" max="16112" width="2.6640625" style="2" customWidth="1"/>
    <col min="16113" max="16384" width="8.83203125" style="2"/>
  </cols>
  <sheetData>
    <row r="1" spans="1:12" ht="14" customHeight="1" x14ac:dyDescent="0.2">
      <c r="A1" s="111" t="s">
        <v>129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4" customHeight="1" x14ac:dyDescent="0.2">
      <c r="A2" s="83" t="s">
        <v>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4" customHeight="1" x14ac:dyDescent="0.2">
      <c r="A3" s="116" t="s">
        <v>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ht="14" customHeight="1" x14ac:dyDescent="0.2">
      <c r="A4" s="119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276">
        <v>0</v>
      </c>
    </row>
    <row r="5" spans="1:12" ht="14" customHeight="1" x14ac:dyDescent="0.2">
      <c r="A5" s="122" t="s">
        <v>15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>
        <f>SUM(L4:L4)</f>
        <v>0</v>
      </c>
    </row>
    <row r="6" spans="1:12" ht="14" customHeight="1" x14ac:dyDescent="0.2">
      <c r="A6" s="116" t="s">
        <v>46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1:12" ht="14" customHeight="1" x14ac:dyDescent="0.2">
      <c r="A7" s="119" t="s">
        <v>121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276">
        <f>'3.0 Capital Budget'!O15+'3.0 Capital Budget'!O30</f>
        <v>0</v>
      </c>
    </row>
    <row r="8" spans="1:12" ht="14" customHeight="1" x14ac:dyDescent="0.2">
      <c r="A8" s="119" t="s">
        <v>33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276">
        <f>'3.0 Capital Budget'!O16</f>
        <v>0</v>
      </c>
    </row>
    <row r="9" spans="1:12" ht="14" customHeight="1" x14ac:dyDescent="0.2">
      <c r="A9" s="119" t="s">
        <v>40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276">
        <f>'3.0 Capital Budget'!O20</f>
        <v>0</v>
      </c>
    </row>
    <row r="10" spans="1:12" ht="14" customHeight="1" x14ac:dyDescent="0.2">
      <c r="A10" s="119" t="s">
        <v>10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276">
        <f>'3.0 Capital Budget'!O29</f>
        <v>0</v>
      </c>
    </row>
    <row r="11" spans="1:12" ht="14" customHeight="1" x14ac:dyDescent="0.2">
      <c r="A11" s="122" t="s">
        <v>16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4">
        <f>SUM(L7:L10)</f>
        <v>0</v>
      </c>
    </row>
    <row r="12" spans="1:12" ht="14" customHeight="1" x14ac:dyDescent="0.2">
      <c r="A12" s="116" t="s">
        <v>17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8"/>
    </row>
    <row r="13" spans="1:12" ht="14" customHeight="1" x14ac:dyDescent="0.2">
      <c r="A13" s="119" t="s">
        <v>208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276">
        <f>'3.0 Capital Budget'!O35</f>
        <v>0</v>
      </c>
    </row>
    <row r="14" spans="1:12" ht="14" customHeight="1" x14ac:dyDescent="0.2">
      <c r="A14" s="122" t="s">
        <v>47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6">
        <f>SUM(L13)</f>
        <v>0</v>
      </c>
    </row>
    <row r="15" spans="1:12" ht="14" customHeight="1" x14ac:dyDescent="0.2">
      <c r="A15" s="102" t="s">
        <v>18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>
        <f>L5+L11+L14</f>
        <v>0</v>
      </c>
    </row>
    <row r="16" spans="1:12" ht="14" customHeight="1" x14ac:dyDescent="0.2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1"/>
    </row>
    <row r="17" spans="1:13" ht="14" customHeight="1" x14ac:dyDescent="0.2">
      <c r="A17" s="83" t="s">
        <v>19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5"/>
    </row>
    <row r="18" spans="1:13" ht="14" customHeight="1" x14ac:dyDescent="0.2">
      <c r="A18" s="116" t="s">
        <v>20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</row>
    <row r="19" spans="1:13" ht="14" customHeight="1" x14ac:dyDescent="0.2">
      <c r="A19" s="119" t="s">
        <v>122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276">
        <v>0</v>
      </c>
    </row>
    <row r="20" spans="1:13" ht="14" customHeight="1" x14ac:dyDescent="0.2">
      <c r="A20" s="122" t="s">
        <v>21</v>
      </c>
      <c r="B20" s="123"/>
      <c r="C20" s="125"/>
      <c r="D20" s="125"/>
      <c r="E20" s="125"/>
      <c r="F20" s="125"/>
      <c r="G20" s="125"/>
      <c r="H20" s="125"/>
      <c r="I20" s="125"/>
      <c r="J20" s="125"/>
      <c r="K20" s="125"/>
      <c r="L20" s="126">
        <f>SUM(L19:L19)</f>
        <v>0</v>
      </c>
    </row>
    <row r="21" spans="1:13" ht="14" customHeight="1" x14ac:dyDescent="0.2">
      <c r="A21" s="116" t="s">
        <v>22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30"/>
    </row>
    <row r="22" spans="1:13" ht="14" customHeight="1" x14ac:dyDescent="0.2">
      <c r="A22" s="119" t="s">
        <v>37</v>
      </c>
      <c r="B22" s="131"/>
      <c r="C22" s="120"/>
      <c r="D22" s="120"/>
      <c r="E22" s="120"/>
      <c r="F22" s="120"/>
      <c r="G22" s="120"/>
      <c r="H22" s="120"/>
      <c r="I22" s="120"/>
      <c r="J22" s="120"/>
      <c r="K22" s="120"/>
      <c r="L22" s="121">
        <f>'2.0 Assumptions'!O7+'2.0 Assumptions'!O8+'2.0 Assumptions'!O9</f>
        <v>0</v>
      </c>
      <c r="M22" s="30"/>
    </row>
    <row r="23" spans="1:13" ht="14" customHeight="1" x14ac:dyDescent="0.2">
      <c r="A23" s="116" t="s">
        <v>23</v>
      </c>
      <c r="B23" s="117"/>
      <c r="C23" s="129"/>
      <c r="D23" s="129"/>
      <c r="E23" s="129"/>
      <c r="F23" s="129"/>
      <c r="G23" s="129"/>
      <c r="H23" s="129"/>
      <c r="I23" s="129"/>
      <c r="J23" s="129"/>
      <c r="K23" s="129"/>
      <c r="L23" s="130">
        <f>SUM(L22)</f>
        <v>0</v>
      </c>
    </row>
    <row r="24" spans="1:13" ht="14" customHeight="1" x14ac:dyDescent="0.2">
      <c r="A24" s="122" t="s">
        <v>41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6"/>
    </row>
    <row r="25" spans="1:13" ht="14" customHeight="1" x14ac:dyDescent="0.2">
      <c r="A25" s="119" t="s">
        <v>24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276">
        <v>0</v>
      </c>
    </row>
    <row r="26" spans="1:13" ht="14" customHeight="1" x14ac:dyDescent="0.2">
      <c r="A26" s="119" t="s">
        <v>95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1">
        <f>L15-(L20+L23+L25)</f>
        <v>0</v>
      </c>
    </row>
    <row r="27" spans="1:13" ht="14" customHeight="1" x14ac:dyDescent="0.2">
      <c r="A27" s="122" t="s">
        <v>42</v>
      </c>
      <c r="B27" s="123"/>
      <c r="C27" s="125"/>
      <c r="D27" s="125"/>
      <c r="E27" s="125"/>
      <c r="F27" s="125"/>
      <c r="G27" s="125"/>
      <c r="H27" s="125"/>
      <c r="I27" s="125"/>
      <c r="J27" s="125"/>
      <c r="K27" s="125"/>
      <c r="L27" s="126">
        <f>SUM(L25:L26)</f>
        <v>0</v>
      </c>
    </row>
    <row r="28" spans="1:13" ht="14" customHeight="1" x14ac:dyDescent="0.2">
      <c r="A28" s="108" t="s">
        <v>43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32">
        <f>L20+L23+L27</f>
        <v>0</v>
      </c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29B8-C7A9-4748-97DE-733CAC656068}">
  <sheetPr>
    <tabColor theme="9"/>
    <pageSetUpPr fitToPage="1"/>
  </sheetPr>
  <dimension ref="A1:W77"/>
  <sheetViews>
    <sheetView showGridLines="0" zoomScale="124" zoomScaleNormal="200" workbookViewId="0">
      <pane ySplit="4" topLeftCell="A70" activePane="bottomLeft" state="frozen"/>
      <selection pane="bottomLeft" activeCell="N6" sqref="N6"/>
    </sheetView>
  </sheetViews>
  <sheetFormatPr baseColWidth="10" defaultColWidth="8.83203125" defaultRowHeight="14" customHeight="1" x14ac:dyDescent="0.2"/>
  <cols>
    <col min="1" max="10" width="2.6640625" style="287" customWidth="1"/>
    <col min="11" max="22" width="12.6640625" style="287" customWidth="1"/>
    <col min="23" max="23" width="11" style="287" bestFit="1" customWidth="1"/>
    <col min="24" max="16384" width="8.83203125" style="287"/>
  </cols>
  <sheetData>
    <row r="1" spans="1:23" s="285" customFormat="1" ht="14" customHeight="1" x14ac:dyDescent="0.2">
      <c r="A1" s="75" t="s">
        <v>221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33"/>
    </row>
    <row r="2" spans="1:23" ht="14" customHeight="1" x14ac:dyDescent="0.2">
      <c r="A2" s="286"/>
      <c r="B2" s="291"/>
      <c r="C2" s="291"/>
      <c r="D2" s="291"/>
      <c r="E2" s="291"/>
      <c r="F2" s="291"/>
      <c r="G2" s="291"/>
      <c r="H2" s="291"/>
      <c r="I2" s="291"/>
      <c r="J2" s="291"/>
      <c r="K2" s="292">
        <v>1</v>
      </c>
      <c r="L2" s="292">
        <v>2</v>
      </c>
      <c r="M2" s="292">
        <v>3</v>
      </c>
      <c r="N2" s="292">
        <v>4</v>
      </c>
      <c r="O2" s="292">
        <v>5</v>
      </c>
      <c r="P2" s="292">
        <v>6</v>
      </c>
      <c r="Q2" s="292">
        <v>7</v>
      </c>
      <c r="R2" s="292">
        <v>8</v>
      </c>
      <c r="S2" s="292">
        <v>9</v>
      </c>
      <c r="T2" s="292">
        <v>10</v>
      </c>
      <c r="U2" s="292">
        <v>11</v>
      </c>
      <c r="V2" s="292">
        <v>12</v>
      </c>
      <c r="W2" s="288"/>
    </row>
    <row r="3" spans="1:23" ht="14" customHeight="1" x14ac:dyDescent="0.2">
      <c r="A3" s="289"/>
      <c r="B3" s="291"/>
      <c r="C3" s="291"/>
      <c r="D3" s="291"/>
      <c r="E3" s="291"/>
      <c r="F3" s="291"/>
      <c r="G3" s="291"/>
      <c r="H3" s="291"/>
      <c r="I3" s="291"/>
      <c r="J3" s="291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88"/>
    </row>
    <row r="4" spans="1:23" ht="14" customHeight="1" x14ac:dyDescent="0.2">
      <c r="A4" s="289"/>
      <c r="B4" s="291"/>
      <c r="C4" s="291"/>
      <c r="D4" s="291"/>
      <c r="E4" s="291"/>
      <c r="F4" s="291"/>
      <c r="G4" s="291"/>
      <c r="H4" s="291"/>
      <c r="I4" s="291"/>
      <c r="J4" s="291"/>
      <c r="K4" s="294" t="str">
        <f>TEXT('2.0 Assumptions'!$O$2,"mmmm")</f>
        <v>October</v>
      </c>
      <c r="L4" s="294" t="str">
        <f>TEXT(DATE(2000,(MONTH('2.0 Assumptions'!$O$2)+(L2-1)),1),"mmmm")</f>
        <v>November</v>
      </c>
      <c r="M4" s="294" t="str">
        <f>TEXT(DATE(2000,(MONTH('2.0 Assumptions'!$O$2)+(M2-1)),1),"mmmm")</f>
        <v>December</v>
      </c>
      <c r="N4" s="294" t="str">
        <f>TEXT(DATE(2000,(MONTH('2.0 Assumptions'!$O$2)+(N2-1)),1),"mmmm")</f>
        <v>January</v>
      </c>
      <c r="O4" s="294" t="str">
        <f>TEXT(DATE(2000,(MONTH('2.0 Assumptions'!$O$2)+(O2-1)),1),"mmmm")</f>
        <v>February</v>
      </c>
      <c r="P4" s="294" t="str">
        <f>TEXT(DATE(2000,(MONTH('2.0 Assumptions'!$O$2)+(P2-1)),1),"mmmm")</f>
        <v>March</v>
      </c>
      <c r="Q4" s="294" t="str">
        <f>TEXT(DATE(2000,(MONTH('2.0 Assumptions'!$O$2)+(Q2-1)),1),"mmmm")</f>
        <v>April</v>
      </c>
      <c r="R4" s="294" t="str">
        <f>TEXT(DATE(2000,(MONTH('2.0 Assumptions'!$O$2)+(R2-1)),1),"mmmm")</f>
        <v>May</v>
      </c>
      <c r="S4" s="294" t="str">
        <f>TEXT(DATE(2000,(MONTH('2.0 Assumptions'!$O$2)+(S2-1)),1),"mmmm")</f>
        <v>June</v>
      </c>
      <c r="T4" s="294" t="str">
        <f>TEXT(DATE(2000,(MONTH('2.0 Assumptions'!$O$2)+(T2-1)),1),"mmmm")</f>
        <v>July</v>
      </c>
      <c r="U4" s="294" t="str">
        <f>TEXT(DATE(2000,(MONTH('2.0 Assumptions'!$O$2)+(U2-1)),1),"mmmm")</f>
        <v>August</v>
      </c>
      <c r="V4" s="294" t="str">
        <f>TEXT(DATE(2000,(MONTH('2.0 Assumptions'!$O$2)+(V2-1)),1),"mmmm")</f>
        <v>September</v>
      </c>
      <c r="W4" s="145" t="s">
        <v>2</v>
      </c>
    </row>
    <row r="5" spans="1:23" ht="14" customHeight="1" x14ac:dyDescent="0.2">
      <c r="A5" s="289"/>
      <c r="B5" s="291"/>
      <c r="C5" s="291"/>
      <c r="D5" s="291"/>
      <c r="E5" s="291"/>
      <c r="F5" s="291"/>
      <c r="G5" s="291"/>
      <c r="H5" s="291"/>
      <c r="I5" s="291"/>
      <c r="J5" s="291"/>
      <c r="K5" s="295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88"/>
    </row>
    <row r="6" spans="1:23" ht="14" customHeight="1" x14ac:dyDescent="0.2">
      <c r="A6" s="91" t="s">
        <v>223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88"/>
    </row>
    <row r="7" spans="1:23" ht="14" customHeight="1" x14ac:dyDescent="0.2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299">
        <f>SUM(K7:V7)</f>
        <v>0</v>
      </c>
    </row>
    <row r="8" spans="1:23" ht="14" customHeight="1" x14ac:dyDescent="0.2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299">
        <f t="shared" ref="W8:W20" si="0">SUM(K8:V8)</f>
        <v>0</v>
      </c>
    </row>
    <row r="9" spans="1:23" ht="14" customHeight="1" x14ac:dyDescent="0.2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299">
        <f t="shared" si="0"/>
        <v>0</v>
      </c>
    </row>
    <row r="10" spans="1:23" ht="14" customHeight="1" x14ac:dyDescent="0.2">
      <c r="A10" s="297"/>
      <c r="B10" s="298"/>
      <c r="C10" s="298"/>
      <c r="D10" s="298"/>
      <c r="E10" s="298"/>
      <c r="F10" s="298"/>
      <c r="G10" s="298"/>
      <c r="H10" s="298"/>
      <c r="I10" s="298"/>
      <c r="J10" s="298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299">
        <f t="shared" si="0"/>
        <v>0</v>
      </c>
    </row>
    <row r="11" spans="1:23" ht="14" customHeight="1" x14ac:dyDescent="0.2">
      <c r="A11" s="297"/>
      <c r="B11" s="298"/>
      <c r="C11" s="298"/>
      <c r="D11" s="298"/>
      <c r="E11" s="298"/>
      <c r="F11" s="298"/>
      <c r="G11" s="298"/>
      <c r="H11" s="298"/>
      <c r="I11" s="298"/>
      <c r="J11" s="298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299">
        <f t="shared" si="0"/>
        <v>0</v>
      </c>
    </row>
    <row r="12" spans="1:23" ht="14" customHeight="1" x14ac:dyDescent="0.2">
      <c r="A12" s="297"/>
      <c r="B12" s="298"/>
      <c r="C12" s="298"/>
      <c r="D12" s="298"/>
      <c r="E12" s="298"/>
      <c r="F12" s="298"/>
      <c r="G12" s="298"/>
      <c r="H12" s="298"/>
      <c r="I12" s="298"/>
      <c r="J12" s="298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299">
        <f t="shared" si="0"/>
        <v>0</v>
      </c>
    </row>
    <row r="13" spans="1:23" ht="14" customHeight="1" x14ac:dyDescent="0.2">
      <c r="A13" s="297"/>
      <c r="B13" s="298"/>
      <c r="C13" s="298"/>
      <c r="D13" s="298"/>
      <c r="E13" s="298"/>
      <c r="F13" s="298"/>
      <c r="G13" s="298"/>
      <c r="H13" s="298"/>
      <c r="I13" s="298"/>
      <c r="J13" s="298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299">
        <f t="shared" si="0"/>
        <v>0</v>
      </c>
    </row>
    <row r="14" spans="1:23" ht="14" customHeight="1" x14ac:dyDescent="0.2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299">
        <f t="shared" si="0"/>
        <v>0</v>
      </c>
    </row>
    <row r="15" spans="1:23" ht="14" customHeight="1" x14ac:dyDescent="0.2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299">
        <f t="shared" si="0"/>
        <v>0</v>
      </c>
    </row>
    <row r="16" spans="1:23" ht="14" customHeight="1" x14ac:dyDescent="0.2">
      <c r="A16" s="297"/>
      <c r="B16" s="298"/>
      <c r="C16" s="298"/>
      <c r="D16" s="298"/>
      <c r="E16" s="298"/>
      <c r="F16" s="298"/>
      <c r="G16" s="298"/>
      <c r="H16" s="298"/>
      <c r="I16" s="298"/>
      <c r="J16" s="298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299">
        <f t="shared" si="0"/>
        <v>0</v>
      </c>
    </row>
    <row r="17" spans="1:23" ht="14" customHeight="1" x14ac:dyDescent="0.2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299">
        <f t="shared" si="0"/>
        <v>0</v>
      </c>
    </row>
    <row r="18" spans="1:23" ht="14" customHeight="1" x14ac:dyDescent="0.2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299">
        <f t="shared" si="0"/>
        <v>0</v>
      </c>
    </row>
    <row r="19" spans="1:23" ht="14" customHeight="1" x14ac:dyDescent="0.2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299">
        <f t="shared" si="0"/>
        <v>0</v>
      </c>
    </row>
    <row r="20" spans="1:23" ht="14" customHeight="1" x14ac:dyDescent="0.2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299">
        <f t="shared" si="0"/>
        <v>0</v>
      </c>
    </row>
    <row r="21" spans="1:23" ht="14" customHeight="1" x14ac:dyDescent="0.2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299">
        <f>SUM(K21:V21)</f>
        <v>0</v>
      </c>
    </row>
    <row r="22" spans="1:23" ht="14" customHeight="1" x14ac:dyDescent="0.2">
      <c r="A22" s="206" t="s">
        <v>227</v>
      </c>
      <c r="B22" s="199"/>
      <c r="C22" s="199"/>
      <c r="D22" s="199"/>
      <c r="E22" s="199"/>
      <c r="F22" s="199"/>
      <c r="G22" s="199"/>
      <c r="H22" s="199"/>
      <c r="I22" s="199"/>
      <c r="J22" s="199"/>
      <c r="K22" s="200">
        <f>SUM(K7:K21)</f>
        <v>0</v>
      </c>
      <c r="L22" s="200">
        <f t="shared" ref="L22:V22" si="1">SUM(L7:L21)</f>
        <v>0</v>
      </c>
      <c r="M22" s="200">
        <f t="shared" si="1"/>
        <v>0</v>
      </c>
      <c r="N22" s="200">
        <f t="shared" si="1"/>
        <v>0</v>
      </c>
      <c r="O22" s="200">
        <f t="shared" si="1"/>
        <v>0</v>
      </c>
      <c r="P22" s="200">
        <f t="shared" si="1"/>
        <v>0</v>
      </c>
      <c r="Q22" s="200">
        <f t="shared" si="1"/>
        <v>0</v>
      </c>
      <c r="R22" s="200">
        <f t="shared" si="1"/>
        <v>0</v>
      </c>
      <c r="S22" s="200">
        <f t="shared" si="1"/>
        <v>0</v>
      </c>
      <c r="T22" s="200">
        <f t="shared" si="1"/>
        <v>0</v>
      </c>
      <c r="U22" s="200">
        <f t="shared" si="1"/>
        <v>0</v>
      </c>
      <c r="V22" s="200">
        <f t="shared" si="1"/>
        <v>0</v>
      </c>
      <c r="W22" s="300">
        <f>SUM(K22:V22)</f>
        <v>0</v>
      </c>
    </row>
    <row r="23" spans="1:23" ht="14" customHeight="1" x14ac:dyDescent="0.2">
      <c r="A23" s="286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88"/>
    </row>
    <row r="24" spans="1:23" ht="14" customHeight="1" x14ac:dyDescent="0.2">
      <c r="A24" s="91" t="s">
        <v>222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88"/>
    </row>
    <row r="25" spans="1:23" ht="14" customHeight="1" x14ac:dyDescent="0.2">
      <c r="A25" s="286" t="s">
        <v>224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80"/>
    </row>
    <row r="26" spans="1:23" ht="14" customHeight="1" x14ac:dyDescent="0.2">
      <c r="A26" s="286" t="s">
        <v>225</v>
      </c>
      <c r="B26" s="291"/>
      <c r="C26" s="291"/>
      <c r="D26" s="291"/>
      <c r="E26" s="291"/>
      <c r="F26" s="291"/>
      <c r="G26" s="291"/>
      <c r="H26" s="291"/>
      <c r="I26" s="291"/>
      <c r="J26" s="291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80"/>
    </row>
    <row r="27" spans="1:23" ht="14" customHeight="1" x14ac:dyDescent="0.2">
      <c r="A27" s="206" t="s">
        <v>226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00">
        <f>K25*K26</f>
        <v>0</v>
      </c>
      <c r="L27" s="200">
        <f t="shared" ref="L27:V27" si="2">L25*L26</f>
        <v>0</v>
      </c>
      <c r="M27" s="200">
        <f t="shared" si="2"/>
        <v>0</v>
      </c>
      <c r="N27" s="200">
        <f t="shared" si="2"/>
        <v>0</v>
      </c>
      <c r="O27" s="200">
        <f t="shared" si="2"/>
        <v>0</v>
      </c>
      <c r="P27" s="200">
        <f t="shared" si="2"/>
        <v>0</v>
      </c>
      <c r="Q27" s="200">
        <f t="shared" si="2"/>
        <v>0</v>
      </c>
      <c r="R27" s="200">
        <f t="shared" si="2"/>
        <v>0</v>
      </c>
      <c r="S27" s="200">
        <f t="shared" si="2"/>
        <v>0</v>
      </c>
      <c r="T27" s="200">
        <f t="shared" si="2"/>
        <v>0</v>
      </c>
      <c r="U27" s="200">
        <f t="shared" si="2"/>
        <v>0</v>
      </c>
      <c r="V27" s="200">
        <f t="shared" si="2"/>
        <v>0</v>
      </c>
      <c r="W27" s="300">
        <f>SUM(K27:V27)</f>
        <v>0</v>
      </c>
    </row>
    <row r="28" spans="1:23" ht="14" customHeight="1" x14ac:dyDescent="0.2">
      <c r="A28" s="286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88"/>
    </row>
    <row r="29" spans="1:23" ht="14" customHeight="1" thickBot="1" x14ac:dyDescent="0.25">
      <c r="A29" s="208" t="s">
        <v>228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6">
        <f>K22+K27</f>
        <v>0</v>
      </c>
      <c r="L29" s="196">
        <f t="shared" ref="L29:V29" si="3">L22+L27</f>
        <v>0</v>
      </c>
      <c r="M29" s="196">
        <f t="shared" si="3"/>
        <v>0</v>
      </c>
      <c r="N29" s="196">
        <f t="shared" si="3"/>
        <v>0</v>
      </c>
      <c r="O29" s="196">
        <f t="shared" si="3"/>
        <v>0</v>
      </c>
      <c r="P29" s="196">
        <f t="shared" si="3"/>
        <v>0</v>
      </c>
      <c r="Q29" s="196">
        <f t="shared" si="3"/>
        <v>0</v>
      </c>
      <c r="R29" s="196">
        <f t="shared" si="3"/>
        <v>0</v>
      </c>
      <c r="S29" s="196">
        <f t="shared" si="3"/>
        <v>0</v>
      </c>
      <c r="T29" s="196">
        <f t="shared" si="3"/>
        <v>0</v>
      </c>
      <c r="U29" s="196">
        <f t="shared" si="3"/>
        <v>0</v>
      </c>
      <c r="V29" s="196">
        <f t="shared" si="3"/>
        <v>0</v>
      </c>
      <c r="W29" s="197">
        <f>SUM(K29:V29)</f>
        <v>0</v>
      </c>
    </row>
    <row r="30" spans="1:23" ht="14" customHeight="1" thickTop="1" x14ac:dyDescent="0.2">
      <c r="A30" s="286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88"/>
    </row>
    <row r="31" spans="1:23" ht="14" customHeight="1" x14ac:dyDescent="0.2">
      <c r="A31" s="75" t="s">
        <v>229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33"/>
    </row>
    <row r="32" spans="1:23" ht="14" customHeight="1" x14ac:dyDescent="0.2">
      <c r="A32" s="286"/>
      <c r="B32" s="291"/>
      <c r="C32" s="291"/>
      <c r="D32" s="291"/>
      <c r="E32" s="291"/>
      <c r="F32" s="291"/>
      <c r="G32" s="291"/>
      <c r="H32" s="291"/>
      <c r="I32" s="291"/>
      <c r="J32" s="291"/>
      <c r="K32" s="294" t="str">
        <f>K4</f>
        <v>October</v>
      </c>
      <c r="L32" s="294" t="str">
        <f t="shared" ref="L32:W32" si="4">L4</f>
        <v>November</v>
      </c>
      <c r="M32" s="294" t="str">
        <f t="shared" si="4"/>
        <v>December</v>
      </c>
      <c r="N32" s="294" t="str">
        <f t="shared" si="4"/>
        <v>January</v>
      </c>
      <c r="O32" s="294" t="str">
        <f t="shared" si="4"/>
        <v>February</v>
      </c>
      <c r="P32" s="294" t="str">
        <f t="shared" si="4"/>
        <v>March</v>
      </c>
      <c r="Q32" s="294" t="str">
        <f t="shared" si="4"/>
        <v>April</v>
      </c>
      <c r="R32" s="294" t="str">
        <f t="shared" si="4"/>
        <v>May</v>
      </c>
      <c r="S32" s="294" t="str">
        <f t="shared" si="4"/>
        <v>June</v>
      </c>
      <c r="T32" s="294" t="str">
        <f t="shared" si="4"/>
        <v>July</v>
      </c>
      <c r="U32" s="294" t="str">
        <f t="shared" si="4"/>
        <v>August</v>
      </c>
      <c r="V32" s="294" t="str">
        <f t="shared" si="4"/>
        <v>September</v>
      </c>
      <c r="W32" s="145" t="str">
        <f t="shared" si="4"/>
        <v>TOTAL</v>
      </c>
    </row>
    <row r="33" spans="1:23" ht="14" customHeight="1" x14ac:dyDescent="0.2">
      <c r="A33" s="286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88"/>
    </row>
    <row r="34" spans="1:23" ht="14" customHeight="1" x14ac:dyDescent="0.2">
      <c r="A34" s="91" t="s">
        <v>230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88"/>
    </row>
    <row r="35" spans="1:23" ht="14" customHeight="1" x14ac:dyDescent="0.2">
      <c r="A35" s="297">
        <f>A7</f>
        <v>0</v>
      </c>
      <c r="B35" s="298"/>
      <c r="C35" s="298"/>
      <c r="D35" s="298"/>
      <c r="E35" s="298"/>
      <c r="F35" s="298"/>
      <c r="G35" s="298"/>
      <c r="H35" s="298"/>
      <c r="I35" s="298"/>
      <c r="J35" s="298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299">
        <f>SUM(K35:V35)</f>
        <v>0</v>
      </c>
    </row>
    <row r="36" spans="1:23" ht="14" customHeight="1" x14ac:dyDescent="0.2">
      <c r="A36" s="297">
        <f t="shared" ref="A36:A49" si="5">A8</f>
        <v>0</v>
      </c>
      <c r="B36" s="298"/>
      <c r="C36" s="298"/>
      <c r="D36" s="298"/>
      <c r="E36" s="298"/>
      <c r="F36" s="298"/>
      <c r="G36" s="298"/>
      <c r="H36" s="298"/>
      <c r="I36" s="298"/>
      <c r="J36" s="298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299">
        <f t="shared" ref="W36:W48" si="6">SUM(K36:V36)</f>
        <v>0</v>
      </c>
    </row>
    <row r="37" spans="1:23" ht="14" customHeight="1" x14ac:dyDescent="0.2">
      <c r="A37" s="297">
        <f t="shared" si="5"/>
        <v>0</v>
      </c>
      <c r="B37" s="298"/>
      <c r="C37" s="298"/>
      <c r="D37" s="298"/>
      <c r="E37" s="298"/>
      <c r="F37" s="298"/>
      <c r="G37" s="298"/>
      <c r="H37" s="298"/>
      <c r="I37" s="298"/>
      <c r="J37" s="298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299">
        <f t="shared" si="6"/>
        <v>0</v>
      </c>
    </row>
    <row r="38" spans="1:23" ht="14" customHeight="1" x14ac:dyDescent="0.2">
      <c r="A38" s="297">
        <f t="shared" si="5"/>
        <v>0</v>
      </c>
      <c r="B38" s="298"/>
      <c r="C38" s="298"/>
      <c r="D38" s="298"/>
      <c r="E38" s="298"/>
      <c r="F38" s="298"/>
      <c r="G38" s="298"/>
      <c r="H38" s="298"/>
      <c r="I38" s="298"/>
      <c r="J38" s="298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299">
        <f t="shared" si="6"/>
        <v>0</v>
      </c>
    </row>
    <row r="39" spans="1:23" ht="14" customHeight="1" x14ac:dyDescent="0.2">
      <c r="A39" s="297">
        <f t="shared" si="5"/>
        <v>0</v>
      </c>
      <c r="B39" s="298"/>
      <c r="C39" s="298"/>
      <c r="D39" s="298"/>
      <c r="E39" s="298"/>
      <c r="F39" s="298"/>
      <c r="G39" s="298"/>
      <c r="H39" s="298"/>
      <c r="I39" s="298"/>
      <c r="J39" s="298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299">
        <f t="shared" si="6"/>
        <v>0</v>
      </c>
    </row>
    <row r="40" spans="1:23" ht="14" customHeight="1" x14ac:dyDescent="0.2">
      <c r="A40" s="297">
        <f t="shared" si="5"/>
        <v>0</v>
      </c>
      <c r="B40" s="298"/>
      <c r="C40" s="298"/>
      <c r="D40" s="298"/>
      <c r="E40" s="298"/>
      <c r="F40" s="298"/>
      <c r="G40" s="298"/>
      <c r="H40" s="298"/>
      <c r="I40" s="298"/>
      <c r="J40" s="298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299">
        <f t="shared" si="6"/>
        <v>0</v>
      </c>
    </row>
    <row r="41" spans="1:23" ht="14" customHeight="1" x14ac:dyDescent="0.2">
      <c r="A41" s="297">
        <f t="shared" si="5"/>
        <v>0</v>
      </c>
      <c r="B41" s="298"/>
      <c r="C41" s="298"/>
      <c r="D41" s="298"/>
      <c r="E41" s="298"/>
      <c r="F41" s="298"/>
      <c r="G41" s="298"/>
      <c r="H41" s="298"/>
      <c r="I41" s="298"/>
      <c r="J41" s="298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299">
        <f t="shared" si="6"/>
        <v>0</v>
      </c>
    </row>
    <row r="42" spans="1:23" ht="14" customHeight="1" x14ac:dyDescent="0.2">
      <c r="A42" s="297">
        <f t="shared" si="5"/>
        <v>0</v>
      </c>
      <c r="B42" s="298"/>
      <c r="C42" s="298"/>
      <c r="D42" s="298"/>
      <c r="E42" s="298"/>
      <c r="F42" s="298"/>
      <c r="G42" s="298"/>
      <c r="H42" s="298"/>
      <c r="I42" s="298"/>
      <c r="J42" s="298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299">
        <f t="shared" si="6"/>
        <v>0</v>
      </c>
    </row>
    <row r="43" spans="1:23" ht="14" customHeight="1" x14ac:dyDescent="0.2">
      <c r="A43" s="297">
        <f t="shared" si="5"/>
        <v>0</v>
      </c>
      <c r="B43" s="298"/>
      <c r="C43" s="298"/>
      <c r="D43" s="298"/>
      <c r="E43" s="298"/>
      <c r="F43" s="298"/>
      <c r="G43" s="298"/>
      <c r="H43" s="298"/>
      <c r="I43" s="298"/>
      <c r="J43" s="298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299">
        <f t="shared" si="6"/>
        <v>0</v>
      </c>
    </row>
    <row r="44" spans="1:23" ht="14" customHeight="1" x14ac:dyDescent="0.2">
      <c r="A44" s="297">
        <f t="shared" si="5"/>
        <v>0</v>
      </c>
      <c r="B44" s="298"/>
      <c r="C44" s="298"/>
      <c r="D44" s="298"/>
      <c r="E44" s="298"/>
      <c r="F44" s="298"/>
      <c r="G44" s="298"/>
      <c r="H44" s="298"/>
      <c r="I44" s="298"/>
      <c r="J44" s="298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299">
        <f t="shared" si="6"/>
        <v>0</v>
      </c>
    </row>
    <row r="45" spans="1:23" ht="14" customHeight="1" x14ac:dyDescent="0.2">
      <c r="A45" s="297">
        <f t="shared" si="5"/>
        <v>0</v>
      </c>
      <c r="B45" s="298"/>
      <c r="C45" s="298"/>
      <c r="D45" s="298"/>
      <c r="E45" s="298"/>
      <c r="F45" s="298"/>
      <c r="G45" s="298"/>
      <c r="H45" s="298"/>
      <c r="I45" s="298"/>
      <c r="J45" s="298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299">
        <f t="shared" si="6"/>
        <v>0</v>
      </c>
    </row>
    <row r="46" spans="1:23" ht="14" customHeight="1" x14ac:dyDescent="0.2">
      <c r="A46" s="297">
        <f t="shared" si="5"/>
        <v>0</v>
      </c>
      <c r="B46" s="298"/>
      <c r="C46" s="298"/>
      <c r="D46" s="298"/>
      <c r="E46" s="298"/>
      <c r="F46" s="298"/>
      <c r="G46" s="298"/>
      <c r="H46" s="298"/>
      <c r="I46" s="298"/>
      <c r="J46" s="298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299">
        <f t="shared" si="6"/>
        <v>0</v>
      </c>
    </row>
    <row r="47" spans="1:23" ht="14" customHeight="1" x14ac:dyDescent="0.2">
      <c r="A47" s="297">
        <f t="shared" si="5"/>
        <v>0</v>
      </c>
      <c r="B47" s="298"/>
      <c r="C47" s="298"/>
      <c r="D47" s="298"/>
      <c r="E47" s="298"/>
      <c r="F47" s="298"/>
      <c r="G47" s="298"/>
      <c r="H47" s="298"/>
      <c r="I47" s="298"/>
      <c r="J47" s="298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299">
        <f t="shared" si="6"/>
        <v>0</v>
      </c>
    </row>
    <row r="48" spans="1:23" ht="14" customHeight="1" x14ac:dyDescent="0.2">
      <c r="A48" s="297">
        <f t="shared" si="5"/>
        <v>0</v>
      </c>
      <c r="B48" s="298"/>
      <c r="C48" s="298"/>
      <c r="D48" s="298"/>
      <c r="E48" s="298"/>
      <c r="F48" s="298"/>
      <c r="G48" s="298"/>
      <c r="H48" s="298"/>
      <c r="I48" s="298"/>
      <c r="J48" s="298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299">
        <f t="shared" si="6"/>
        <v>0</v>
      </c>
    </row>
    <row r="49" spans="1:23" ht="14" customHeight="1" x14ac:dyDescent="0.2">
      <c r="A49" s="297">
        <f t="shared" si="5"/>
        <v>0</v>
      </c>
      <c r="B49" s="298"/>
      <c r="C49" s="298"/>
      <c r="D49" s="298"/>
      <c r="E49" s="298"/>
      <c r="F49" s="298"/>
      <c r="G49" s="298"/>
      <c r="H49" s="298"/>
      <c r="I49" s="298"/>
      <c r="J49" s="298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299">
        <f>SUM(K49:V49)</f>
        <v>0</v>
      </c>
    </row>
    <row r="50" spans="1:23" ht="14" customHeight="1" x14ac:dyDescent="0.2">
      <c r="A50" s="206" t="s">
        <v>231</v>
      </c>
      <c r="B50" s="199"/>
      <c r="C50" s="199"/>
      <c r="D50" s="199"/>
      <c r="E50" s="199"/>
      <c r="F50" s="199"/>
      <c r="G50" s="199"/>
      <c r="H50" s="199"/>
      <c r="I50" s="199"/>
      <c r="J50" s="199"/>
      <c r="K50" s="200">
        <f>SUM(K35:K49)</f>
        <v>0</v>
      </c>
      <c r="L50" s="200">
        <f t="shared" ref="L50:V50" si="7">SUM(L35:L49)</f>
        <v>0</v>
      </c>
      <c r="M50" s="200">
        <f t="shared" si="7"/>
        <v>0</v>
      </c>
      <c r="N50" s="200">
        <f t="shared" si="7"/>
        <v>0</v>
      </c>
      <c r="O50" s="200">
        <f t="shared" si="7"/>
        <v>0</v>
      </c>
      <c r="P50" s="200">
        <f t="shared" si="7"/>
        <v>0</v>
      </c>
      <c r="Q50" s="200">
        <f t="shared" si="7"/>
        <v>0</v>
      </c>
      <c r="R50" s="200">
        <f t="shared" si="7"/>
        <v>0</v>
      </c>
      <c r="S50" s="200">
        <f t="shared" si="7"/>
        <v>0</v>
      </c>
      <c r="T50" s="200">
        <f t="shared" si="7"/>
        <v>0</v>
      </c>
      <c r="U50" s="200">
        <f t="shared" si="7"/>
        <v>0</v>
      </c>
      <c r="V50" s="200">
        <f t="shared" si="7"/>
        <v>0</v>
      </c>
      <c r="W50" s="300">
        <f>SUM(K50:V50)</f>
        <v>0</v>
      </c>
    </row>
    <row r="51" spans="1:23" ht="14" customHeight="1" x14ac:dyDescent="0.2">
      <c r="A51" s="286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88"/>
    </row>
    <row r="52" spans="1:23" ht="14" customHeight="1" x14ac:dyDescent="0.2">
      <c r="A52" s="91" t="s">
        <v>232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88"/>
    </row>
    <row r="53" spans="1:23" ht="14" customHeight="1" x14ac:dyDescent="0.2">
      <c r="A53" s="297">
        <f>A7</f>
        <v>0</v>
      </c>
      <c r="B53" s="298"/>
      <c r="C53" s="298"/>
      <c r="D53" s="298"/>
      <c r="E53" s="298"/>
      <c r="F53" s="298"/>
      <c r="G53" s="298"/>
      <c r="H53" s="298"/>
      <c r="I53" s="298"/>
      <c r="J53" s="298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299">
        <f>SUM(K53:V53)</f>
        <v>0</v>
      </c>
    </row>
    <row r="54" spans="1:23" ht="14" customHeight="1" x14ac:dyDescent="0.2">
      <c r="A54" s="297">
        <f t="shared" ref="A54:A67" si="8">A8</f>
        <v>0</v>
      </c>
      <c r="B54" s="298"/>
      <c r="C54" s="298"/>
      <c r="D54" s="298"/>
      <c r="E54" s="298"/>
      <c r="F54" s="298"/>
      <c r="G54" s="298"/>
      <c r="H54" s="298"/>
      <c r="I54" s="298"/>
      <c r="J54" s="298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299">
        <f t="shared" ref="W54:W66" si="9">SUM(K54:V54)</f>
        <v>0</v>
      </c>
    </row>
    <row r="55" spans="1:23" ht="14" customHeight="1" x14ac:dyDescent="0.2">
      <c r="A55" s="297">
        <f t="shared" si="8"/>
        <v>0</v>
      </c>
      <c r="B55" s="298"/>
      <c r="C55" s="298"/>
      <c r="D55" s="298"/>
      <c r="E55" s="298"/>
      <c r="F55" s="298"/>
      <c r="G55" s="298"/>
      <c r="H55" s="298"/>
      <c r="I55" s="298"/>
      <c r="J55" s="298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299">
        <f t="shared" si="9"/>
        <v>0</v>
      </c>
    </row>
    <row r="56" spans="1:23" ht="14" customHeight="1" x14ac:dyDescent="0.2">
      <c r="A56" s="297">
        <f t="shared" si="8"/>
        <v>0</v>
      </c>
      <c r="B56" s="298"/>
      <c r="C56" s="298"/>
      <c r="D56" s="298"/>
      <c r="E56" s="298"/>
      <c r="F56" s="298"/>
      <c r="G56" s="298"/>
      <c r="H56" s="298"/>
      <c r="I56" s="298"/>
      <c r="J56" s="298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299">
        <f t="shared" si="9"/>
        <v>0</v>
      </c>
    </row>
    <row r="57" spans="1:23" ht="14" customHeight="1" x14ac:dyDescent="0.2">
      <c r="A57" s="297">
        <f t="shared" si="8"/>
        <v>0</v>
      </c>
      <c r="B57" s="298"/>
      <c r="C57" s="298"/>
      <c r="D57" s="298"/>
      <c r="E57" s="298"/>
      <c r="F57" s="298"/>
      <c r="G57" s="298"/>
      <c r="H57" s="298"/>
      <c r="I57" s="298"/>
      <c r="J57" s="298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299">
        <f t="shared" si="9"/>
        <v>0</v>
      </c>
    </row>
    <row r="58" spans="1:23" ht="14" customHeight="1" x14ac:dyDescent="0.2">
      <c r="A58" s="297">
        <f t="shared" si="8"/>
        <v>0</v>
      </c>
      <c r="B58" s="298"/>
      <c r="C58" s="298"/>
      <c r="D58" s="298"/>
      <c r="E58" s="298"/>
      <c r="F58" s="298"/>
      <c r="G58" s="298"/>
      <c r="H58" s="298"/>
      <c r="I58" s="298"/>
      <c r="J58" s="298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299">
        <f t="shared" si="9"/>
        <v>0</v>
      </c>
    </row>
    <row r="59" spans="1:23" ht="14" customHeight="1" x14ac:dyDescent="0.2">
      <c r="A59" s="297">
        <f t="shared" si="8"/>
        <v>0</v>
      </c>
      <c r="B59" s="298"/>
      <c r="C59" s="298"/>
      <c r="D59" s="298"/>
      <c r="E59" s="298"/>
      <c r="F59" s="298"/>
      <c r="G59" s="298"/>
      <c r="H59" s="298"/>
      <c r="I59" s="298"/>
      <c r="J59" s="298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299">
        <f t="shared" si="9"/>
        <v>0</v>
      </c>
    </row>
    <row r="60" spans="1:23" ht="14" customHeight="1" x14ac:dyDescent="0.2">
      <c r="A60" s="297">
        <f t="shared" si="8"/>
        <v>0</v>
      </c>
      <c r="B60" s="298"/>
      <c r="C60" s="298"/>
      <c r="D60" s="298"/>
      <c r="E60" s="298"/>
      <c r="F60" s="298"/>
      <c r="G60" s="298"/>
      <c r="H60" s="298"/>
      <c r="I60" s="298"/>
      <c r="J60" s="298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299">
        <f t="shared" si="9"/>
        <v>0</v>
      </c>
    </row>
    <row r="61" spans="1:23" ht="14" customHeight="1" x14ac:dyDescent="0.2">
      <c r="A61" s="297">
        <f t="shared" si="8"/>
        <v>0</v>
      </c>
      <c r="B61" s="298"/>
      <c r="C61" s="298"/>
      <c r="D61" s="298"/>
      <c r="E61" s="298"/>
      <c r="F61" s="298"/>
      <c r="G61" s="298"/>
      <c r="H61" s="298"/>
      <c r="I61" s="298"/>
      <c r="J61" s="298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299">
        <f t="shared" si="9"/>
        <v>0</v>
      </c>
    </row>
    <row r="62" spans="1:23" ht="14" customHeight="1" x14ac:dyDescent="0.2">
      <c r="A62" s="297">
        <f t="shared" si="8"/>
        <v>0</v>
      </c>
      <c r="B62" s="298"/>
      <c r="C62" s="298"/>
      <c r="D62" s="298"/>
      <c r="E62" s="298"/>
      <c r="F62" s="298"/>
      <c r="G62" s="298"/>
      <c r="H62" s="298"/>
      <c r="I62" s="298"/>
      <c r="J62" s="298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299">
        <f t="shared" si="9"/>
        <v>0</v>
      </c>
    </row>
    <row r="63" spans="1:23" ht="14" customHeight="1" x14ac:dyDescent="0.2">
      <c r="A63" s="297">
        <f t="shared" si="8"/>
        <v>0</v>
      </c>
      <c r="B63" s="298"/>
      <c r="C63" s="298"/>
      <c r="D63" s="298"/>
      <c r="E63" s="298"/>
      <c r="F63" s="298"/>
      <c r="G63" s="298"/>
      <c r="H63" s="298"/>
      <c r="I63" s="298"/>
      <c r="J63" s="298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299">
        <f t="shared" si="9"/>
        <v>0</v>
      </c>
    </row>
    <row r="64" spans="1:23" ht="14" customHeight="1" x14ac:dyDescent="0.2">
      <c r="A64" s="297">
        <f t="shared" si="8"/>
        <v>0</v>
      </c>
      <c r="B64" s="298"/>
      <c r="C64" s="298"/>
      <c r="D64" s="298"/>
      <c r="E64" s="298"/>
      <c r="F64" s="298"/>
      <c r="G64" s="298"/>
      <c r="H64" s="298"/>
      <c r="I64" s="298"/>
      <c r="J64" s="298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299">
        <f t="shared" si="9"/>
        <v>0</v>
      </c>
    </row>
    <row r="65" spans="1:23" ht="14" customHeight="1" x14ac:dyDescent="0.2">
      <c r="A65" s="297">
        <f t="shared" si="8"/>
        <v>0</v>
      </c>
      <c r="B65" s="298"/>
      <c r="C65" s="298"/>
      <c r="D65" s="298"/>
      <c r="E65" s="298"/>
      <c r="F65" s="298"/>
      <c r="G65" s="298"/>
      <c r="H65" s="298"/>
      <c r="I65" s="298"/>
      <c r="J65" s="298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299">
        <f t="shared" si="9"/>
        <v>0</v>
      </c>
    </row>
    <row r="66" spans="1:23" ht="14" customHeight="1" x14ac:dyDescent="0.2">
      <c r="A66" s="297">
        <f t="shared" si="8"/>
        <v>0</v>
      </c>
      <c r="B66" s="298"/>
      <c r="C66" s="298"/>
      <c r="D66" s="298"/>
      <c r="E66" s="298"/>
      <c r="F66" s="298"/>
      <c r="G66" s="298"/>
      <c r="H66" s="298"/>
      <c r="I66" s="298"/>
      <c r="J66" s="298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299">
        <f t="shared" si="9"/>
        <v>0</v>
      </c>
    </row>
    <row r="67" spans="1:23" ht="14" customHeight="1" x14ac:dyDescent="0.2">
      <c r="A67" s="297">
        <f t="shared" si="8"/>
        <v>0</v>
      </c>
      <c r="B67" s="298"/>
      <c r="C67" s="298"/>
      <c r="D67" s="298"/>
      <c r="E67" s="298"/>
      <c r="F67" s="298"/>
      <c r="G67" s="298"/>
      <c r="H67" s="298"/>
      <c r="I67" s="298"/>
      <c r="J67" s="298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299">
        <f>SUM(K67:V67)</f>
        <v>0</v>
      </c>
    </row>
    <row r="68" spans="1:23" ht="14" customHeight="1" x14ac:dyDescent="0.2">
      <c r="A68" s="206" t="s">
        <v>233</v>
      </c>
      <c r="B68" s="199"/>
      <c r="C68" s="199"/>
      <c r="D68" s="199"/>
      <c r="E68" s="199"/>
      <c r="F68" s="199"/>
      <c r="G68" s="199"/>
      <c r="H68" s="199"/>
      <c r="I68" s="199"/>
      <c r="J68" s="199"/>
      <c r="K68" s="200">
        <f>SUM(K53:K67)</f>
        <v>0</v>
      </c>
      <c r="L68" s="200">
        <f t="shared" ref="L68" si="10">SUM(L53:L67)</f>
        <v>0</v>
      </c>
      <c r="M68" s="200">
        <f t="shared" ref="M68" si="11">SUM(M53:M67)</f>
        <v>0</v>
      </c>
      <c r="N68" s="200">
        <f t="shared" ref="N68" si="12">SUM(N53:N67)</f>
        <v>0</v>
      </c>
      <c r="O68" s="200">
        <f t="shared" ref="O68" si="13">SUM(O53:O67)</f>
        <v>0</v>
      </c>
      <c r="P68" s="200">
        <f t="shared" ref="P68" si="14">SUM(P53:P67)</f>
        <v>0</v>
      </c>
      <c r="Q68" s="200">
        <f t="shared" ref="Q68" si="15">SUM(Q53:Q67)</f>
        <v>0</v>
      </c>
      <c r="R68" s="200">
        <f t="shared" ref="R68" si="16">SUM(R53:R67)</f>
        <v>0</v>
      </c>
      <c r="S68" s="200">
        <f t="shared" ref="S68" si="17">SUM(S53:S67)</f>
        <v>0</v>
      </c>
      <c r="T68" s="200">
        <f t="shared" ref="T68" si="18">SUM(T53:T67)</f>
        <v>0</v>
      </c>
      <c r="U68" s="200">
        <f t="shared" ref="U68" si="19">SUM(U53:U67)</f>
        <v>0</v>
      </c>
      <c r="V68" s="200">
        <f t="shared" ref="V68" si="20">SUM(V53:V67)</f>
        <v>0</v>
      </c>
      <c r="W68" s="300">
        <f>SUM(K68:V68)</f>
        <v>0</v>
      </c>
    </row>
    <row r="69" spans="1:23" ht="14" customHeight="1" x14ac:dyDescent="0.2">
      <c r="A69" s="286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88"/>
    </row>
    <row r="70" spans="1:23" ht="14" customHeight="1" x14ac:dyDescent="0.2">
      <c r="A70" s="286" t="s">
        <v>234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88"/>
    </row>
    <row r="71" spans="1:23" ht="14" customHeight="1" x14ac:dyDescent="0.2">
      <c r="A71" s="286" t="s">
        <v>225</v>
      </c>
      <c r="B71" s="291"/>
      <c r="C71" s="291"/>
      <c r="D71" s="291"/>
      <c r="E71" s="291"/>
      <c r="F71" s="291"/>
      <c r="G71" s="291"/>
      <c r="H71" s="291"/>
      <c r="I71" s="291"/>
      <c r="J71" s="291"/>
      <c r="K71" s="301">
        <f>K26</f>
        <v>0</v>
      </c>
      <c r="L71" s="301">
        <f t="shared" ref="L71:V71" si="21">L26</f>
        <v>0</v>
      </c>
      <c r="M71" s="301">
        <f t="shared" si="21"/>
        <v>0</v>
      </c>
      <c r="N71" s="301">
        <f t="shared" si="21"/>
        <v>0</v>
      </c>
      <c r="O71" s="301">
        <f t="shared" si="21"/>
        <v>0</v>
      </c>
      <c r="P71" s="301">
        <f t="shared" si="21"/>
        <v>0</v>
      </c>
      <c r="Q71" s="301">
        <f t="shared" si="21"/>
        <v>0</v>
      </c>
      <c r="R71" s="301">
        <f t="shared" si="21"/>
        <v>0</v>
      </c>
      <c r="S71" s="301">
        <f t="shared" si="21"/>
        <v>0</v>
      </c>
      <c r="T71" s="301">
        <f t="shared" si="21"/>
        <v>0</v>
      </c>
      <c r="U71" s="301">
        <f t="shared" si="21"/>
        <v>0</v>
      </c>
      <c r="V71" s="301">
        <f t="shared" si="21"/>
        <v>0</v>
      </c>
      <c r="W71" s="288"/>
    </row>
    <row r="72" spans="1:23" ht="14" customHeight="1" x14ac:dyDescent="0.2">
      <c r="A72" s="286" t="s">
        <v>235</v>
      </c>
      <c r="B72" s="291"/>
      <c r="C72" s="291"/>
      <c r="D72" s="291"/>
      <c r="E72" s="291"/>
      <c r="F72" s="291"/>
      <c r="G72" s="291"/>
      <c r="H72" s="291"/>
      <c r="I72" s="291"/>
      <c r="J72" s="291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288"/>
    </row>
    <row r="73" spans="1:23" ht="14" customHeight="1" x14ac:dyDescent="0.2">
      <c r="A73" s="286" t="s">
        <v>236</v>
      </c>
      <c r="B73" s="291"/>
      <c r="C73" s="291"/>
      <c r="D73" s="291"/>
      <c r="E73" s="291"/>
      <c r="F73" s="291"/>
      <c r="G73" s="291"/>
      <c r="H73" s="291"/>
      <c r="I73" s="291"/>
      <c r="J73" s="291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288"/>
    </row>
    <row r="74" spans="1:23" ht="14" customHeight="1" x14ac:dyDescent="0.2">
      <c r="A74" s="206" t="s">
        <v>237</v>
      </c>
      <c r="B74" s="199"/>
      <c r="C74" s="199"/>
      <c r="D74" s="199"/>
      <c r="E74" s="199"/>
      <c r="F74" s="199"/>
      <c r="G74" s="199"/>
      <c r="H74" s="199"/>
      <c r="I74" s="199"/>
      <c r="J74" s="199"/>
      <c r="K74" s="200">
        <f>K71*(K72+K73)</f>
        <v>0</v>
      </c>
      <c r="L74" s="200">
        <f t="shared" ref="L74:V74" si="22">L71*(L72+L73)</f>
        <v>0</v>
      </c>
      <c r="M74" s="200">
        <f t="shared" si="22"/>
        <v>0</v>
      </c>
      <c r="N74" s="200">
        <f t="shared" si="22"/>
        <v>0</v>
      </c>
      <c r="O74" s="200">
        <f t="shared" si="22"/>
        <v>0</v>
      </c>
      <c r="P74" s="200">
        <f t="shared" si="22"/>
        <v>0</v>
      </c>
      <c r="Q74" s="200">
        <f t="shared" si="22"/>
        <v>0</v>
      </c>
      <c r="R74" s="200">
        <f t="shared" si="22"/>
        <v>0</v>
      </c>
      <c r="S74" s="200">
        <f t="shared" si="22"/>
        <v>0</v>
      </c>
      <c r="T74" s="200">
        <f t="shared" si="22"/>
        <v>0</v>
      </c>
      <c r="U74" s="200">
        <f t="shared" si="22"/>
        <v>0</v>
      </c>
      <c r="V74" s="200">
        <f t="shared" si="22"/>
        <v>0</v>
      </c>
      <c r="W74" s="207">
        <f>SUM(K74:V74)</f>
        <v>0</v>
      </c>
    </row>
    <row r="75" spans="1:23" ht="14" customHeight="1" x14ac:dyDescent="0.2">
      <c r="A75" s="286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88"/>
    </row>
    <row r="76" spans="1:23" ht="14" customHeight="1" thickBot="1" x14ac:dyDescent="0.25">
      <c r="A76" s="208" t="s">
        <v>120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6">
        <f>K50+K68+K74</f>
        <v>0</v>
      </c>
      <c r="L76" s="196">
        <f t="shared" ref="L76:V76" si="23">L50+L68+L74</f>
        <v>0</v>
      </c>
      <c r="M76" s="196">
        <f t="shared" si="23"/>
        <v>0</v>
      </c>
      <c r="N76" s="196">
        <f t="shared" si="23"/>
        <v>0</v>
      </c>
      <c r="O76" s="196">
        <f t="shared" si="23"/>
        <v>0</v>
      </c>
      <c r="P76" s="196">
        <f t="shared" si="23"/>
        <v>0</v>
      </c>
      <c r="Q76" s="196">
        <f t="shared" si="23"/>
        <v>0</v>
      </c>
      <c r="R76" s="196">
        <f t="shared" si="23"/>
        <v>0</v>
      </c>
      <c r="S76" s="196">
        <f t="shared" si="23"/>
        <v>0</v>
      </c>
      <c r="T76" s="196">
        <f t="shared" si="23"/>
        <v>0</v>
      </c>
      <c r="U76" s="196">
        <f t="shared" si="23"/>
        <v>0</v>
      </c>
      <c r="V76" s="196">
        <f t="shared" si="23"/>
        <v>0</v>
      </c>
      <c r="W76" s="197">
        <f>SUM(K76:V76)</f>
        <v>0</v>
      </c>
    </row>
    <row r="77" spans="1:23" ht="14" customHeight="1" thickTop="1" x14ac:dyDescent="0.2">
      <c r="A77" s="302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4"/>
    </row>
  </sheetData>
  <printOptions horizontalCentered="1"/>
  <pageMargins left="0.7" right="0.7" top="0.75" bottom="0.75" header="0.3" footer="0.3"/>
  <pageSetup scale="4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W59"/>
  <sheetViews>
    <sheetView showGridLines="0" topLeftCell="A10" zoomScale="124" zoomScaleNormal="200" workbookViewId="0">
      <selection activeCell="V41" sqref="V41"/>
    </sheetView>
  </sheetViews>
  <sheetFormatPr baseColWidth="10" defaultColWidth="8.83203125" defaultRowHeight="14" customHeight="1" x14ac:dyDescent="0.2"/>
  <cols>
    <col min="1" max="10" width="2.6640625" style="3" customWidth="1"/>
    <col min="11" max="22" width="12.6640625" style="3" customWidth="1"/>
    <col min="23" max="23" width="11" style="3" bestFit="1" customWidth="1"/>
    <col min="24" max="16384" width="8.83203125" style="3"/>
  </cols>
  <sheetData>
    <row r="1" spans="1:23" s="16" customFormat="1" ht="14" customHeight="1" x14ac:dyDescent="0.2">
      <c r="A1" s="75" t="s">
        <v>209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33"/>
    </row>
    <row r="2" spans="1:23" ht="14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100">
        <v>1</v>
      </c>
      <c r="L2" s="100">
        <v>2</v>
      </c>
      <c r="M2" s="100">
        <v>3</v>
      </c>
      <c r="N2" s="100">
        <v>4</v>
      </c>
      <c r="O2" s="100">
        <v>5</v>
      </c>
      <c r="P2" s="100">
        <v>6</v>
      </c>
      <c r="Q2" s="100">
        <v>7</v>
      </c>
      <c r="R2" s="100">
        <v>8</v>
      </c>
      <c r="S2" s="100">
        <v>9</v>
      </c>
      <c r="T2" s="100">
        <v>10</v>
      </c>
      <c r="U2" s="100">
        <v>11</v>
      </c>
      <c r="V2" s="100">
        <v>12</v>
      </c>
      <c r="W2" s="94"/>
    </row>
    <row r="3" spans="1:23" ht="14" customHeight="1" x14ac:dyDescent="0.2">
      <c r="A3" s="142"/>
      <c r="B3" s="78"/>
      <c r="C3" s="78"/>
      <c r="D3" s="78"/>
      <c r="E3" s="78"/>
      <c r="F3" s="78"/>
      <c r="G3" s="78"/>
      <c r="H3" s="78"/>
      <c r="I3" s="78"/>
      <c r="J3" s="78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4"/>
    </row>
    <row r="4" spans="1:23" ht="14" customHeight="1" x14ac:dyDescent="0.2">
      <c r="A4" s="142"/>
      <c r="B4" s="78"/>
      <c r="C4" s="78"/>
      <c r="D4" s="78"/>
      <c r="E4" s="78"/>
      <c r="F4" s="78"/>
      <c r="G4" s="78"/>
      <c r="H4" s="78"/>
      <c r="I4" s="78"/>
      <c r="J4" s="78"/>
      <c r="K4" s="144" t="str">
        <f>TEXT('2.0 Assumptions'!$O$2,"mmmm")</f>
        <v>October</v>
      </c>
      <c r="L4" s="144" t="str">
        <f>TEXT(DATE(2000,(MONTH('2.0 Assumptions'!$O$2)+(L2-1)),1),"mmmm")</f>
        <v>November</v>
      </c>
      <c r="M4" s="144" t="str">
        <f>TEXT(DATE(2000,(MONTH('2.0 Assumptions'!$O$2)+(M2-1)),1),"mmmm")</f>
        <v>December</v>
      </c>
      <c r="N4" s="144" t="str">
        <f>TEXT(DATE(2000,(MONTH('2.0 Assumptions'!$O$2)+(N2-1)),1),"mmmm")</f>
        <v>January</v>
      </c>
      <c r="O4" s="144" t="str">
        <f>TEXT(DATE(2000,(MONTH('2.0 Assumptions'!$O$2)+(O2-1)),1),"mmmm")</f>
        <v>February</v>
      </c>
      <c r="P4" s="144" t="str">
        <f>TEXT(DATE(2000,(MONTH('2.0 Assumptions'!$O$2)+(P2-1)),1),"mmmm")</f>
        <v>March</v>
      </c>
      <c r="Q4" s="144" t="str">
        <f>TEXT(DATE(2000,(MONTH('2.0 Assumptions'!$O$2)+(Q2-1)),1),"mmmm")</f>
        <v>April</v>
      </c>
      <c r="R4" s="144" t="str">
        <f>TEXT(DATE(2000,(MONTH('2.0 Assumptions'!$O$2)+(R2-1)),1),"mmmm")</f>
        <v>May</v>
      </c>
      <c r="S4" s="144" t="str">
        <f>TEXT(DATE(2000,(MONTH('2.0 Assumptions'!$O$2)+(S2-1)),1),"mmmm")</f>
        <v>June</v>
      </c>
      <c r="T4" s="144" t="str">
        <f>TEXT(DATE(2000,(MONTH('2.0 Assumptions'!$O$2)+(T2-1)),1),"mmmm")</f>
        <v>July</v>
      </c>
      <c r="U4" s="144" t="str">
        <f>TEXT(DATE(2000,(MONTH('2.0 Assumptions'!$O$2)+(U2-1)),1),"mmmm")</f>
        <v>August</v>
      </c>
      <c r="V4" s="144" t="str">
        <f>TEXT(DATE(2000,(MONTH('2.0 Assumptions'!$O$2)+(V2-1)),1),"mmmm")</f>
        <v>September</v>
      </c>
      <c r="W4" s="145" t="s">
        <v>2</v>
      </c>
    </row>
    <row r="5" spans="1:23" ht="14" customHeight="1" x14ac:dyDescent="0.2">
      <c r="A5" s="142"/>
      <c r="B5" s="78"/>
      <c r="C5" s="78"/>
      <c r="D5" s="78"/>
      <c r="E5" s="78"/>
      <c r="F5" s="78"/>
      <c r="G5" s="78"/>
      <c r="H5" s="78"/>
      <c r="I5" s="78"/>
      <c r="J5" s="78"/>
      <c r="K5" s="143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94"/>
    </row>
    <row r="6" spans="1:23" ht="14" customHeight="1" x14ac:dyDescent="0.2">
      <c r="A6" s="192" t="s">
        <v>134</v>
      </c>
      <c r="B6" s="78"/>
      <c r="C6" s="78"/>
      <c r="D6" s="78"/>
      <c r="E6" s="78"/>
      <c r="F6" s="78"/>
      <c r="G6" s="78"/>
      <c r="H6" s="78"/>
      <c r="I6" s="78"/>
      <c r="J6" s="78"/>
      <c r="K6" s="143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94"/>
    </row>
    <row r="7" spans="1:23" ht="14" customHeight="1" x14ac:dyDescent="0.2">
      <c r="A7" s="142" t="s">
        <v>135</v>
      </c>
      <c r="B7" s="78"/>
      <c r="C7" s="78"/>
      <c r="D7" s="78"/>
      <c r="E7" s="78"/>
      <c r="F7" s="78"/>
      <c r="G7" s="78"/>
      <c r="H7" s="78"/>
      <c r="I7" s="78"/>
      <c r="J7" s="78"/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  <c r="W7" s="147">
        <f>SUM(K7:V7)</f>
        <v>0</v>
      </c>
    </row>
    <row r="8" spans="1:23" ht="14" customHeight="1" x14ac:dyDescent="0.2">
      <c r="A8" s="142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4"/>
    </row>
    <row r="9" spans="1:23" ht="14" customHeight="1" x14ac:dyDescent="0.2">
      <c r="A9" s="148" t="s">
        <v>139</v>
      </c>
      <c r="B9" s="149"/>
      <c r="C9" s="149"/>
      <c r="D9" s="149"/>
      <c r="E9" s="149"/>
      <c r="F9" s="149"/>
      <c r="G9" s="149"/>
      <c r="H9" s="149"/>
      <c r="I9" s="149"/>
      <c r="J9" s="149"/>
      <c r="K9" s="150">
        <f>K7*K8</f>
        <v>0</v>
      </c>
      <c r="L9" s="150">
        <f t="shared" ref="L9:V9" si="0">L7*L8</f>
        <v>0</v>
      </c>
      <c r="M9" s="150">
        <f t="shared" si="0"/>
        <v>0</v>
      </c>
      <c r="N9" s="150">
        <f t="shared" si="0"/>
        <v>0</v>
      </c>
      <c r="O9" s="150">
        <f t="shared" si="0"/>
        <v>0</v>
      </c>
      <c r="P9" s="150">
        <f t="shared" si="0"/>
        <v>0</v>
      </c>
      <c r="Q9" s="150">
        <f t="shared" si="0"/>
        <v>0</v>
      </c>
      <c r="R9" s="150">
        <f t="shared" si="0"/>
        <v>0</v>
      </c>
      <c r="S9" s="150">
        <f t="shared" si="0"/>
        <v>0</v>
      </c>
      <c r="T9" s="150">
        <f t="shared" si="0"/>
        <v>0</v>
      </c>
      <c r="U9" s="150">
        <f t="shared" si="0"/>
        <v>0</v>
      </c>
      <c r="V9" s="150">
        <f t="shared" si="0"/>
        <v>0</v>
      </c>
      <c r="W9" s="151">
        <f>SUM(K9:V9)</f>
        <v>0</v>
      </c>
    </row>
    <row r="10" spans="1:23" ht="14" customHeight="1" x14ac:dyDescent="0.2">
      <c r="A10" s="142"/>
      <c r="B10" s="78"/>
      <c r="C10" s="78"/>
      <c r="D10" s="78"/>
      <c r="E10" s="78"/>
      <c r="F10" s="78"/>
      <c r="G10" s="78"/>
      <c r="H10" s="78"/>
      <c r="I10" s="78"/>
      <c r="J10" s="78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94"/>
    </row>
    <row r="11" spans="1:23" ht="14" customHeight="1" x14ac:dyDescent="0.2">
      <c r="A11" s="192" t="s">
        <v>136</v>
      </c>
      <c r="B11" s="78"/>
      <c r="C11" s="78"/>
      <c r="D11" s="78"/>
      <c r="E11" s="78"/>
      <c r="F11" s="78"/>
      <c r="G11" s="78"/>
      <c r="H11" s="78"/>
      <c r="I11" s="78"/>
      <c r="J11" s="78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94"/>
    </row>
    <row r="12" spans="1:23" ht="14" customHeight="1" x14ac:dyDescent="0.2">
      <c r="A12" s="142" t="s">
        <v>135</v>
      </c>
      <c r="B12" s="78"/>
      <c r="C12" s="78"/>
      <c r="D12" s="78"/>
      <c r="E12" s="78"/>
      <c r="F12" s="78"/>
      <c r="G12" s="78"/>
      <c r="H12" s="78"/>
      <c r="I12" s="78"/>
      <c r="J12" s="78"/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8">
        <f>SUM(K12:V12)</f>
        <v>0</v>
      </c>
    </row>
    <row r="13" spans="1:23" ht="14" customHeight="1" x14ac:dyDescent="0.2">
      <c r="A13" s="142" t="s">
        <v>137</v>
      </c>
      <c r="B13" s="78"/>
      <c r="C13" s="78"/>
      <c r="D13" s="78"/>
      <c r="E13" s="78"/>
      <c r="F13" s="78"/>
      <c r="G13" s="78"/>
      <c r="H13" s="78"/>
      <c r="I13" s="78"/>
      <c r="J13" s="78"/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95"/>
    </row>
    <row r="14" spans="1:23" ht="14" customHeight="1" x14ac:dyDescent="0.2">
      <c r="A14" s="148" t="s">
        <v>140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50">
        <f>K13*K12</f>
        <v>0</v>
      </c>
      <c r="L14" s="150">
        <f t="shared" ref="L14:V14" si="1">L13*L12</f>
        <v>0</v>
      </c>
      <c r="M14" s="150">
        <f t="shared" si="1"/>
        <v>0</v>
      </c>
      <c r="N14" s="150">
        <f t="shared" si="1"/>
        <v>0</v>
      </c>
      <c r="O14" s="150">
        <f t="shared" si="1"/>
        <v>0</v>
      </c>
      <c r="P14" s="150">
        <f t="shared" si="1"/>
        <v>0</v>
      </c>
      <c r="Q14" s="150">
        <f t="shared" si="1"/>
        <v>0</v>
      </c>
      <c r="R14" s="150">
        <f t="shared" si="1"/>
        <v>0</v>
      </c>
      <c r="S14" s="150">
        <f t="shared" si="1"/>
        <v>0</v>
      </c>
      <c r="T14" s="150">
        <f t="shared" si="1"/>
        <v>0</v>
      </c>
      <c r="U14" s="150">
        <f t="shared" si="1"/>
        <v>0</v>
      </c>
      <c r="V14" s="150">
        <f t="shared" si="1"/>
        <v>0</v>
      </c>
      <c r="W14" s="152">
        <f>SUM(K14:V14)</f>
        <v>0</v>
      </c>
    </row>
    <row r="15" spans="1:23" ht="14" customHeight="1" x14ac:dyDescent="0.2">
      <c r="A15" s="142"/>
      <c r="B15" s="78"/>
      <c r="C15" s="78"/>
      <c r="D15" s="78"/>
      <c r="E15" s="78"/>
      <c r="F15" s="78"/>
      <c r="G15" s="78"/>
      <c r="H15" s="78"/>
      <c r="I15" s="78"/>
      <c r="J15" s="78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138"/>
    </row>
    <row r="16" spans="1:23" ht="14" customHeight="1" x14ac:dyDescent="0.2">
      <c r="A16" s="192" t="s">
        <v>138</v>
      </c>
      <c r="B16" s="78"/>
      <c r="C16" s="78"/>
      <c r="D16" s="78"/>
      <c r="E16" s="78"/>
      <c r="F16" s="78"/>
      <c r="G16" s="78"/>
      <c r="H16" s="78"/>
      <c r="I16" s="78"/>
      <c r="J16" s="78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138"/>
    </row>
    <row r="17" spans="1:23" ht="14" customHeight="1" x14ac:dyDescent="0.2">
      <c r="A17" s="142" t="s">
        <v>135</v>
      </c>
      <c r="B17" s="78"/>
      <c r="C17" s="78"/>
      <c r="D17" s="78"/>
      <c r="E17" s="78"/>
      <c r="F17" s="78"/>
      <c r="G17" s="78"/>
      <c r="H17" s="78"/>
      <c r="I17" s="78"/>
      <c r="J17" s="78"/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8">
        <f>SUM(K17:V17)</f>
        <v>0</v>
      </c>
    </row>
    <row r="18" spans="1:23" ht="14" customHeight="1" x14ac:dyDescent="0.2">
      <c r="A18" s="142" t="s">
        <v>137</v>
      </c>
      <c r="B18" s="78"/>
      <c r="C18" s="78"/>
      <c r="D18" s="78"/>
      <c r="E18" s="78"/>
      <c r="F18" s="78"/>
      <c r="G18" s="78"/>
      <c r="H18" s="78"/>
      <c r="I18" s="78"/>
      <c r="J18" s="78"/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38"/>
    </row>
    <row r="19" spans="1:23" s="198" customFormat="1" ht="14" customHeight="1" x14ac:dyDescent="0.2">
      <c r="A19" s="148" t="s">
        <v>141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201">
        <f>K17*K18</f>
        <v>0</v>
      </c>
      <c r="L19" s="201">
        <f t="shared" ref="L19:V19" si="2">L17*L18</f>
        <v>0</v>
      </c>
      <c r="M19" s="201">
        <f t="shared" si="2"/>
        <v>0</v>
      </c>
      <c r="N19" s="201">
        <f t="shared" si="2"/>
        <v>0</v>
      </c>
      <c r="O19" s="201">
        <f t="shared" si="2"/>
        <v>0</v>
      </c>
      <c r="P19" s="201">
        <f t="shared" si="2"/>
        <v>0</v>
      </c>
      <c r="Q19" s="201">
        <f t="shared" si="2"/>
        <v>0</v>
      </c>
      <c r="R19" s="201">
        <f t="shared" si="2"/>
        <v>0</v>
      </c>
      <c r="S19" s="201">
        <f t="shared" si="2"/>
        <v>0</v>
      </c>
      <c r="T19" s="201">
        <f t="shared" si="2"/>
        <v>0</v>
      </c>
      <c r="U19" s="201">
        <f t="shared" si="2"/>
        <v>0</v>
      </c>
      <c r="V19" s="201">
        <f t="shared" si="2"/>
        <v>0</v>
      </c>
      <c r="W19" s="202">
        <f>SUM(K19:V19)</f>
        <v>0</v>
      </c>
    </row>
    <row r="20" spans="1:23" ht="14" customHeight="1" x14ac:dyDescent="0.2">
      <c r="A20" s="142"/>
      <c r="B20" s="78"/>
      <c r="C20" s="78"/>
      <c r="D20" s="78"/>
      <c r="E20" s="78"/>
      <c r="F20" s="78"/>
      <c r="G20" s="78"/>
      <c r="H20" s="78"/>
      <c r="I20" s="78"/>
      <c r="J20" s="78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94"/>
    </row>
    <row r="21" spans="1:23" s="198" customFormat="1" ht="14" customHeight="1" thickBot="1" x14ac:dyDescent="0.25">
      <c r="A21" s="194" t="s">
        <v>1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6">
        <f>K9+K14+K19</f>
        <v>0</v>
      </c>
      <c r="L21" s="196">
        <f t="shared" ref="L21:V21" si="3">L9+L14+L19</f>
        <v>0</v>
      </c>
      <c r="M21" s="196">
        <f t="shared" si="3"/>
        <v>0</v>
      </c>
      <c r="N21" s="196">
        <f t="shared" si="3"/>
        <v>0</v>
      </c>
      <c r="O21" s="196">
        <f t="shared" si="3"/>
        <v>0</v>
      </c>
      <c r="P21" s="196">
        <f t="shared" si="3"/>
        <v>0</v>
      </c>
      <c r="Q21" s="196">
        <f t="shared" si="3"/>
        <v>0</v>
      </c>
      <c r="R21" s="196">
        <f t="shared" si="3"/>
        <v>0</v>
      </c>
      <c r="S21" s="196">
        <f t="shared" si="3"/>
        <v>0</v>
      </c>
      <c r="T21" s="196">
        <f t="shared" si="3"/>
        <v>0</v>
      </c>
      <c r="U21" s="196">
        <f t="shared" si="3"/>
        <v>0</v>
      </c>
      <c r="V21" s="196">
        <f t="shared" si="3"/>
        <v>0</v>
      </c>
      <c r="W21" s="197">
        <f>SUM(K21:V21)</f>
        <v>0</v>
      </c>
    </row>
    <row r="22" spans="1:23" ht="14" customHeight="1" thickTop="1" x14ac:dyDescent="0.2">
      <c r="A22" s="135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4" spans="1:23" s="16" customFormat="1" ht="14" customHeight="1" x14ac:dyDescent="0.2">
      <c r="A24" s="75" t="s">
        <v>210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33"/>
    </row>
    <row r="25" spans="1:23" ht="14" customHeight="1" x14ac:dyDescent="0.2">
      <c r="A25" s="18"/>
      <c r="K25" s="203" t="str">
        <f t="shared" ref="K25:W25" si="4">K4</f>
        <v>October</v>
      </c>
      <c r="L25" s="203" t="str">
        <f t="shared" si="4"/>
        <v>November</v>
      </c>
      <c r="M25" s="203" t="str">
        <f t="shared" si="4"/>
        <v>December</v>
      </c>
      <c r="N25" s="203" t="str">
        <f t="shared" si="4"/>
        <v>January</v>
      </c>
      <c r="O25" s="203" t="str">
        <f t="shared" si="4"/>
        <v>February</v>
      </c>
      <c r="P25" s="203" t="str">
        <f t="shared" si="4"/>
        <v>March</v>
      </c>
      <c r="Q25" s="203" t="str">
        <f t="shared" si="4"/>
        <v>April</v>
      </c>
      <c r="R25" s="203" t="str">
        <f t="shared" si="4"/>
        <v>May</v>
      </c>
      <c r="S25" s="203" t="str">
        <f t="shared" si="4"/>
        <v>June</v>
      </c>
      <c r="T25" s="203" t="str">
        <f t="shared" si="4"/>
        <v>July</v>
      </c>
      <c r="U25" s="203" t="str">
        <f t="shared" si="4"/>
        <v>August</v>
      </c>
      <c r="V25" s="203" t="str">
        <f t="shared" si="4"/>
        <v>September</v>
      </c>
      <c r="W25" s="204" t="str">
        <f t="shared" si="4"/>
        <v>TOTAL</v>
      </c>
    </row>
    <row r="26" spans="1:23" ht="14" customHeight="1" x14ac:dyDescent="0.2">
      <c r="A26" s="18"/>
      <c r="K26" s="13"/>
      <c r="W26" s="24"/>
    </row>
    <row r="27" spans="1:23" s="78" customFormat="1" ht="14" customHeight="1" x14ac:dyDescent="0.2">
      <c r="A27" s="91" t="s">
        <v>134</v>
      </c>
      <c r="W27" s="94"/>
    </row>
    <row r="28" spans="1:23" s="78" customFormat="1" ht="14" customHeight="1" x14ac:dyDescent="0.2">
      <c r="A28" s="77" t="s">
        <v>142</v>
      </c>
      <c r="K28" s="205">
        <v>0</v>
      </c>
      <c r="L28" s="205">
        <v>0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0</v>
      </c>
      <c r="W28" s="94"/>
    </row>
    <row r="29" spans="1:23" s="78" customFormat="1" ht="14" customHeight="1" x14ac:dyDescent="0.2">
      <c r="A29" s="77" t="s">
        <v>143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94"/>
    </row>
    <row r="30" spans="1:23" s="78" customFormat="1" ht="14" customHeight="1" x14ac:dyDescent="0.2">
      <c r="A30" s="206" t="s">
        <v>144</v>
      </c>
      <c r="B30" s="199"/>
      <c r="C30" s="199"/>
      <c r="D30" s="199"/>
      <c r="E30" s="199"/>
      <c r="F30" s="199"/>
      <c r="G30" s="199"/>
      <c r="H30" s="199"/>
      <c r="I30" s="199"/>
      <c r="J30" s="199"/>
      <c r="K30" s="200">
        <f>(K28+K29)*K7</f>
        <v>0</v>
      </c>
      <c r="L30" s="200">
        <f t="shared" ref="L30:V30" si="5">(L28+L29)*L7</f>
        <v>0</v>
      </c>
      <c r="M30" s="200">
        <f t="shared" si="5"/>
        <v>0</v>
      </c>
      <c r="N30" s="200">
        <f t="shared" si="5"/>
        <v>0</v>
      </c>
      <c r="O30" s="200">
        <f t="shared" si="5"/>
        <v>0</v>
      </c>
      <c r="P30" s="200">
        <f t="shared" si="5"/>
        <v>0</v>
      </c>
      <c r="Q30" s="200">
        <f t="shared" si="5"/>
        <v>0</v>
      </c>
      <c r="R30" s="200">
        <f t="shared" si="5"/>
        <v>0</v>
      </c>
      <c r="S30" s="200">
        <f t="shared" si="5"/>
        <v>0</v>
      </c>
      <c r="T30" s="200">
        <f t="shared" si="5"/>
        <v>0</v>
      </c>
      <c r="U30" s="200">
        <f t="shared" si="5"/>
        <v>0</v>
      </c>
      <c r="V30" s="200">
        <f t="shared" si="5"/>
        <v>0</v>
      </c>
      <c r="W30" s="207">
        <f>SUM(K30:V30)</f>
        <v>0</v>
      </c>
    </row>
    <row r="31" spans="1:23" s="78" customFormat="1" ht="14" customHeight="1" x14ac:dyDescent="0.2">
      <c r="A31" s="91"/>
      <c r="B31" s="137"/>
      <c r="C31" s="137"/>
      <c r="D31" s="137"/>
      <c r="E31" s="137"/>
      <c r="F31" s="137"/>
      <c r="G31" s="137"/>
      <c r="H31" s="137"/>
      <c r="I31" s="137"/>
      <c r="J31" s="137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214"/>
    </row>
    <row r="32" spans="1:23" s="78" customFormat="1" ht="14" customHeight="1" x14ac:dyDescent="0.2">
      <c r="A32" s="91" t="s">
        <v>136</v>
      </c>
      <c r="W32" s="94"/>
    </row>
    <row r="33" spans="1:23" s="78" customFormat="1" ht="14" customHeight="1" x14ac:dyDescent="0.2">
      <c r="A33" s="77" t="s">
        <v>142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94"/>
    </row>
    <row r="34" spans="1:23" s="78" customFormat="1" ht="14" customHeight="1" x14ac:dyDescent="0.2">
      <c r="A34" s="77" t="s">
        <v>143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94"/>
    </row>
    <row r="35" spans="1:23" s="78" customFormat="1" ht="14" customHeight="1" x14ac:dyDescent="0.2">
      <c r="A35" s="206" t="s">
        <v>145</v>
      </c>
      <c r="B35" s="199"/>
      <c r="C35" s="199"/>
      <c r="D35" s="199"/>
      <c r="E35" s="199"/>
      <c r="F35" s="199"/>
      <c r="G35" s="199"/>
      <c r="H35" s="199"/>
      <c r="I35" s="199"/>
      <c r="J35" s="199"/>
      <c r="K35" s="200">
        <f>(K33+K34)*K12</f>
        <v>0</v>
      </c>
      <c r="L35" s="200">
        <f t="shared" ref="L35:V35" si="6">(L33+L34)*L12</f>
        <v>0</v>
      </c>
      <c r="M35" s="200">
        <f t="shared" si="6"/>
        <v>0</v>
      </c>
      <c r="N35" s="200">
        <f t="shared" si="6"/>
        <v>0</v>
      </c>
      <c r="O35" s="200">
        <f t="shared" si="6"/>
        <v>0</v>
      </c>
      <c r="P35" s="200">
        <f t="shared" si="6"/>
        <v>0</v>
      </c>
      <c r="Q35" s="200">
        <f t="shared" si="6"/>
        <v>0</v>
      </c>
      <c r="R35" s="200">
        <f t="shared" si="6"/>
        <v>0</v>
      </c>
      <c r="S35" s="200">
        <f t="shared" si="6"/>
        <v>0</v>
      </c>
      <c r="T35" s="200">
        <f t="shared" si="6"/>
        <v>0</v>
      </c>
      <c r="U35" s="200">
        <f t="shared" si="6"/>
        <v>0</v>
      </c>
      <c r="V35" s="200">
        <f t="shared" si="6"/>
        <v>0</v>
      </c>
      <c r="W35" s="207">
        <f>SUM(K35:V35)</f>
        <v>0</v>
      </c>
    </row>
    <row r="36" spans="1:23" s="78" customFormat="1" ht="14" customHeight="1" x14ac:dyDescent="0.2">
      <c r="A36" s="91"/>
      <c r="B36" s="137"/>
      <c r="C36" s="137"/>
      <c r="D36" s="137"/>
      <c r="E36" s="137"/>
      <c r="F36" s="137"/>
      <c r="G36" s="137"/>
      <c r="H36" s="137"/>
      <c r="I36" s="137"/>
      <c r="J36" s="137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214"/>
    </row>
    <row r="37" spans="1:23" s="78" customFormat="1" ht="14" customHeight="1" x14ac:dyDescent="0.2">
      <c r="A37" s="91" t="s">
        <v>138</v>
      </c>
      <c r="W37" s="94"/>
    </row>
    <row r="38" spans="1:23" s="78" customFormat="1" ht="14" customHeight="1" x14ac:dyDescent="0.2">
      <c r="A38" s="77" t="s">
        <v>142</v>
      </c>
      <c r="K38" s="205">
        <v>0</v>
      </c>
      <c r="L38" s="205">
        <v>0</v>
      </c>
      <c r="M38" s="205">
        <v>0</v>
      </c>
      <c r="N38" s="205">
        <v>0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0</v>
      </c>
      <c r="U38" s="205">
        <v>0</v>
      </c>
      <c r="V38" s="205">
        <v>0</v>
      </c>
      <c r="W38" s="94"/>
    </row>
    <row r="39" spans="1:23" s="78" customFormat="1" ht="14" customHeight="1" x14ac:dyDescent="0.2">
      <c r="A39" s="77" t="s">
        <v>143</v>
      </c>
      <c r="K39" s="205">
        <v>0</v>
      </c>
      <c r="L39" s="205">
        <v>0</v>
      </c>
      <c r="M39" s="205">
        <v>0</v>
      </c>
      <c r="N39" s="205">
        <v>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0</v>
      </c>
      <c r="U39" s="205">
        <v>0</v>
      </c>
      <c r="V39" s="205">
        <v>0</v>
      </c>
      <c r="W39" s="94"/>
    </row>
    <row r="40" spans="1:23" s="78" customFormat="1" ht="14" customHeight="1" x14ac:dyDescent="0.2">
      <c r="A40" s="206" t="s">
        <v>220</v>
      </c>
      <c r="B40" s="199"/>
      <c r="C40" s="199"/>
      <c r="D40" s="199"/>
      <c r="E40" s="199"/>
      <c r="F40" s="199"/>
      <c r="G40" s="199"/>
      <c r="H40" s="199"/>
      <c r="I40" s="199"/>
      <c r="J40" s="199"/>
      <c r="K40" s="200">
        <f>(K38+K39)*K17</f>
        <v>0</v>
      </c>
      <c r="L40" s="200">
        <f t="shared" ref="L40:V40" si="7">(L38+L39)*L17</f>
        <v>0</v>
      </c>
      <c r="M40" s="200">
        <f t="shared" si="7"/>
        <v>0</v>
      </c>
      <c r="N40" s="200">
        <f t="shared" si="7"/>
        <v>0</v>
      </c>
      <c r="O40" s="200">
        <f t="shared" si="7"/>
        <v>0</v>
      </c>
      <c r="P40" s="200">
        <f t="shared" si="7"/>
        <v>0</v>
      </c>
      <c r="Q40" s="200">
        <f t="shared" si="7"/>
        <v>0</v>
      </c>
      <c r="R40" s="200">
        <f t="shared" si="7"/>
        <v>0</v>
      </c>
      <c r="S40" s="200">
        <f t="shared" si="7"/>
        <v>0</v>
      </c>
      <c r="T40" s="200">
        <f t="shared" si="7"/>
        <v>0</v>
      </c>
      <c r="U40" s="200">
        <f t="shared" si="7"/>
        <v>0</v>
      </c>
      <c r="V40" s="200">
        <f>(V38+V39)*V17</f>
        <v>0</v>
      </c>
      <c r="W40" s="207">
        <f>SUM(K40:V40)</f>
        <v>0</v>
      </c>
    </row>
    <row r="41" spans="1:23" s="78" customFormat="1" ht="14" customHeight="1" x14ac:dyDescent="0.2">
      <c r="A41" s="77"/>
      <c r="W41" s="94"/>
    </row>
    <row r="42" spans="1:23" s="78" customFormat="1" ht="14" customHeight="1" thickBot="1" x14ac:dyDescent="0.25">
      <c r="A42" s="208" t="s">
        <v>120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6">
        <f>K30+K35+K40</f>
        <v>0</v>
      </c>
      <c r="L42" s="196">
        <f t="shared" ref="L42:V42" si="8">L30+L35+L40</f>
        <v>0</v>
      </c>
      <c r="M42" s="196">
        <f t="shared" si="8"/>
        <v>0</v>
      </c>
      <c r="N42" s="196">
        <f t="shared" si="8"/>
        <v>0</v>
      </c>
      <c r="O42" s="196">
        <f t="shared" si="8"/>
        <v>0</v>
      </c>
      <c r="P42" s="196">
        <f t="shared" si="8"/>
        <v>0</v>
      </c>
      <c r="Q42" s="196">
        <f t="shared" si="8"/>
        <v>0</v>
      </c>
      <c r="R42" s="196">
        <f t="shared" si="8"/>
        <v>0</v>
      </c>
      <c r="S42" s="196">
        <f t="shared" si="8"/>
        <v>0</v>
      </c>
      <c r="T42" s="196">
        <f t="shared" si="8"/>
        <v>0</v>
      </c>
      <c r="U42" s="196">
        <f t="shared" si="8"/>
        <v>0</v>
      </c>
      <c r="V42" s="196">
        <f t="shared" si="8"/>
        <v>0</v>
      </c>
      <c r="W42" s="197">
        <f>SUM(K42:V42)</f>
        <v>0</v>
      </c>
    </row>
    <row r="43" spans="1:23" s="78" customFormat="1" ht="14" customHeight="1" thickTop="1" x14ac:dyDescent="0.2">
      <c r="A43" s="135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154"/>
    </row>
    <row r="44" spans="1:23" s="78" customFormat="1" ht="14" customHeight="1" x14ac:dyDescent="0.2"/>
    <row r="45" spans="1:23" s="78" customFormat="1" ht="14" customHeight="1" x14ac:dyDescent="0.2"/>
    <row r="46" spans="1:23" s="78" customFormat="1" ht="14" customHeight="1" x14ac:dyDescent="0.2"/>
    <row r="47" spans="1:23" s="78" customFormat="1" ht="14" customHeight="1" x14ac:dyDescent="0.2"/>
    <row r="48" spans="1:23" s="78" customFormat="1" ht="14" customHeight="1" x14ac:dyDescent="0.2"/>
    <row r="49" s="78" customFormat="1" ht="14" customHeight="1" x14ac:dyDescent="0.2"/>
    <row r="50" s="78" customFormat="1" ht="14" customHeight="1" x14ac:dyDescent="0.2"/>
    <row r="51" s="78" customFormat="1" ht="14" customHeight="1" x14ac:dyDescent="0.2"/>
    <row r="52" s="78" customFormat="1" ht="14" customHeight="1" x14ac:dyDescent="0.2"/>
    <row r="53" s="78" customFormat="1" ht="14" customHeight="1" x14ac:dyDescent="0.2"/>
    <row r="54" s="78" customFormat="1" ht="14" customHeight="1" x14ac:dyDescent="0.2"/>
    <row r="55" s="78" customFormat="1" ht="14" customHeight="1" x14ac:dyDescent="0.2"/>
    <row r="56" s="78" customFormat="1" ht="14" customHeight="1" x14ac:dyDescent="0.2"/>
    <row r="57" s="78" customFormat="1" ht="14" customHeight="1" x14ac:dyDescent="0.2"/>
    <row r="58" s="78" customFormat="1" ht="14" customHeight="1" x14ac:dyDescent="0.2"/>
    <row r="59" s="78" customFormat="1" ht="14" customHeight="1" x14ac:dyDescent="0.2"/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X49"/>
  <sheetViews>
    <sheetView showGridLines="0" zoomScale="150" zoomScaleNormal="100" workbookViewId="0">
      <pane ySplit="2" topLeftCell="A21" activePane="bottomLeft" state="frozen"/>
      <selection activeCell="X4" sqref="X4"/>
      <selection pane="bottomLeft"/>
    </sheetView>
  </sheetViews>
  <sheetFormatPr baseColWidth="10" defaultColWidth="8.83203125" defaultRowHeight="14" customHeight="1" x14ac:dyDescent="0.2"/>
  <cols>
    <col min="1" max="11" width="2.6640625" style="3" customWidth="1"/>
    <col min="12" max="16384" width="8.83203125" style="3"/>
  </cols>
  <sheetData>
    <row r="1" spans="1:24" ht="14" customHeight="1" x14ac:dyDescent="0.2">
      <c r="A1" s="31" t="s">
        <v>189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4"/>
    </row>
    <row r="2" spans="1:24" ht="14" customHeight="1" x14ac:dyDescent="0.2">
      <c r="A2" s="18"/>
      <c r="L2" s="203" t="str">
        <f>'Sales COGS Y1'!K4</f>
        <v>October</v>
      </c>
      <c r="M2" s="203" t="str">
        <f>'Sales COGS Y1'!L4</f>
        <v>November</v>
      </c>
      <c r="N2" s="203" t="str">
        <f>'Sales COGS Y1'!M4</f>
        <v>December</v>
      </c>
      <c r="O2" s="203" t="str">
        <f>'Sales COGS Y1'!N4</f>
        <v>January</v>
      </c>
      <c r="P2" s="203" t="str">
        <f>'Sales COGS Y1'!O4</f>
        <v>February</v>
      </c>
      <c r="Q2" s="203" t="str">
        <f>'Sales COGS Y1'!P4</f>
        <v>March</v>
      </c>
      <c r="R2" s="203" t="str">
        <f>'Sales COGS Y1'!Q4</f>
        <v>April</v>
      </c>
      <c r="S2" s="203" t="str">
        <f>'Sales COGS Y1'!R4</f>
        <v>May</v>
      </c>
      <c r="T2" s="203" t="str">
        <f>'Sales COGS Y1'!S4</f>
        <v>June</v>
      </c>
      <c r="U2" s="203" t="str">
        <f>'Sales COGS Y1'!T4</f>
        <v>July</v>
      </c>
      <c r="V2" s="203" t="str">
        <f>'Sales COGS Y1'!U4</f>
        <v>August</v>
      </c>
      <c r="W2" s="203" t="str">
        <f>'Sales COGS Y1'!V4</f>
        <v>September</v>
      </c>
      <c r="X2" s="204" t="str">
        <f>'Sales COGS Y1'!W4</f>
        <v>TOTAL</v>
      </c>
    </row>
    <row r="3" spans="1:24" ht="14" customHeight="1" x14ac:dyDescent="0.2">
      <c r="A3" s="18"/>
      <c r="X3" s="24"/>
    </row>
    <row r="4" spans="1:24" ht="14" customHeight="1" x14ac:dyDescent="0.2">
      <c r="A4" s="265" t="s">
        <v>190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2"/>
    </row>
    <row r="5" spans="1:24" ht="14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32">
        <f>SUM(A5:W5)</f>
        <v>0</v>
      </c>
    </row>
    <row r="6" spans="1:24" ht="14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32">
        <f t="shared" ref="X6:X14" si="0">SUM(A6:W6)</f>
        <v>0</v>
      </c>
    </row>
    <row r="7" spans="1:24" ht="14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32">
        <f t="shared" si="0"/>
        <v>0</v>
      </c>
    </row>
    <row r="8" spans="1:24" ht="14" customHeight="1" x14ac:dyDescent="0.2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32">
        <f t="shared" si="0"/>
        <v>0</v>
      </c>
    </row>
    <row r="9" spans="1:24" ht="14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32">
        <f t="shared" si="0"/>
        <v>0</v>
      </c>
    </row>
    <row r="10" spans="1:24" ht="14" customHeight="1" x14ac:dyDescent="0.2">
      <c r="A10" s="266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32">
        <f t="shared" si="0"/>
        <v>0</v>
      </c>
    </row>
    <row r="11" spans="1:24" ht="14" customHeight="1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32">
        <f t="shared" si="0"/>
        <v>0</v>
      </c>
    </row>
    <row r="12" spans="1:24" ht="14" customHeight="1" x14ac:dyDescent="0.2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32">
        <f t="shared" si="0"/>
        <v>0</v>
      </c>
    </row>
    <row r="13" spans="1:24" ht="14" customHeight="1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32">
        <f t="shared" si="0"/>
        <v>0</v>
      </c>
    </row>
    <row r="14" spans="1:24" ht="14" customHeigh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32">
        <f t="shared" si="0"/>
        <v>0</v>
      </c>
    </row>
    <row r="15" spans="1:24" ht="14" customHeight="1" x14ac:dyDescent="0.2">
      <c r="A15" s="268" t="s">
        <v>191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>
        <f t="shared" ref="L15:V15" si="1">SUM(L5:L14)</f>
        <v>0</v>
      </c>
      <c r="M15" s="259">
        <f t="shared" si="1"/>
        <v>0</v>
      </c>
      <c r="N15" s="259">
        <f t="shared" si="1"/>
        <v>0</v>
      </c>
      <c r="O15" s="259">
        <f t="shared" si="1"/>
        <v>0</v>
      </c>
      <c r="P15" s="259">
        <f t="shared" si="1"/>
        <v>0</v>
      </c>
      <c r="Q15" s="259">
        <f t="shared" si="1"/>
        <v>0</v>
      </c>
      <c r="R15" s="259">
        <f t="shared" si="1"/>
        <v>0</v>
      </c>
      <c r="S15" s="259">
        <f t="shared" si="1"/>
        <v>0</v>
      </c>
      <c r="T15" s="259">
        <f t="shared" si="1"/>
        <v>0</v>
      </c>
      <c r="U15" s="259">
        <f t="shared" si="1"/>
        <v>0</v>
      </c>
      <c r="V15" s="259">
        <f t="shared" si="1"/>
        <v>0</v>
      </c>
      <c r="W15" s="259">
        <f>SUM(W5:W14)</f>
        <v>0</v>
      </c>
      <c r="X15" s="269">
        <f>SUM(X5:X14)</f>
        <v>0</v>
      </c>
    </row>
    <row r="16" spans="1:24" ht="14" customHeight="1" x14ac:dyDescent="0.2">
      <c r="A16" s="18"/>
      <c r="X16" s="24"/>
    </row>
    <row r="17" spans="1:24" ht="14" customHeight="1" x14ac:dyDescent="0.2">
      <c r="A17" s="265" t="s">
        <v>192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2"/>
    </row>
    <row r="18" spans="1:24" ht="14" customHeight="1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32">
        <f>SUM(A18:W18)</f>
        <v>0</v>
      </c>
    </row>
    <row r="19" spans="1:24" ht="14" customHeight="1" x14ac:dyDescent="0.2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32">
        <f t="shared" ref="X19:X27" si="2">SUM(A19:W19)</f>
        <v>0</v>
      </c>
    </row>
    <row r="20" spans="1:24" ht="14" customHeight="1" x14ac:dyDescent="0.2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32">
        <f t="shared" si="2"/>
        <v>0</v>
      </c>
    </row>
    <row r="21" spans="1:24" ht="14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32">
        <f t="shared" si="2"/>
        <v>0</v>
      </c>
    </row>
    <row r="22" spans="1:24" ht="14" customHeight="1" x14ac:dyDescent="0.2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32">
        <f t="shared" si="2"/>
        <v>0</v>
      </c>
    </row>
    <row r="23" spans="1:24" ht="14" customHeight="1" x14ac:dyDescent="0.2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32">
        <f t="shared" si="2"/>
        <v>0</v>
      </c>
    </row>
    <row r="24" spans="1:24" ht="14" customHeight="1" x14ac:dyDescent="0.2">
      <c r="A24" s="266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32">
        <f t="shared" si="2"/>
        <v>0</v>
      </c>
    </row>
    <row r="25" spans="1:24" ht="14" customHeight="1" x14ac:dyDescent="0.2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32">
        <f t="shared" si="2"/>
        <v>0</v>
      </c>
    </row>
    <row r="26" spans="1:24" ht="14" customHeight="1" x14ac:dyDescent="0.2">
      <c r="A26" s="266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32">
        <f t="shared" si="2"/>
        <v>0</v>
      </c>
    </row>
    <row r="27" spans="1:24" ht="14" customHeight="1" x14ac:dyDescent="0.2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32">
        <f t="shared" si="2"/>
        <v>0</v>
      </c>
    </row>
    <row r="28" spans="1:24" ht="14" customHeight="1" x14ac:dyDescent="0.2">
      <c r="A28" s="268" t="s">
        <v>193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59">
        <f t="shared" ref="L28" si="3">SUM(L18:L27)</f>
        <v>0</v>
      </c>
      <c r="M28" s="259">
        <f t="shared" ref="M28" si="4">SUM(M18:M27)</f>
        <v>0</v>
      </c>
      <c r="N28" s="259">
        <f t="shared" ref="N28" si="5">SUM(N18:N27)</f>
        <v>0</v>
      </c>
      <c r="O28" s="259">
        <f t="shared" ref="O28" si="6">SUM(O18:O27)</f>
        <v>0</v>
      </c>
      <c r="P28" s="259">
        <f t="shared" ref="P28" si="7">SUM(P18:P27)</f>
        <v>0</v>
      </c>
      <c r="Q28" s="259">
        <f t="shared" ref="Q28" si="8">SUM(Q18:Q27)</f>
        <v>0</v>
      </c>
      <c r="R28" s="259">
        <f t="shared" ref="R28" si="9">SUM(R18:R27)</f>
        <v>0</v>
      </c>
      <c r="S28" s="259">
        <f t="shared" ref="S28" si="10">SUM(S18:S27)</f>
        <v>0</v>
      </c>
      <c r="T28" s="259">
        <f t="shared" ref="T28" si="11">SUM(T18:T27)</f>
        <v>0</v>
      </c>
      <c r="U28" s="259">
        <f t="shared" ref="U28" si="12">SUM(U18:U27)</f>
        <v>0</v>
      </c>
      <c r="V28" s="259">
        <f t="shared" ref="V28" si="13">SUM(V18:V27)</f>
        <v>0</v>
      </c>
      <c r="W28" s="259">
        <f>SUM(W18:W27)</f>
        <v>0</v>
      </c>
      <c r="X28" s="269">
        <f>SUM(X18:X27)</f>
        <v>0</v>
      </c>
    </row>
    <row r="29" spans="1:24" ht="14" customHeight="1" x14ac:dyDescent="0.2">
      <c r="A29" s="18"/>
      <c r="X29" s="24"/>
    </row>
    <row r="30" spans="1:24" ht="14" customHeight="1" x14ac:dyDescent="0.2">
      <c r="A30" s="265" t="s">
        <v>194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2"/>
    </row>
    <row r="31" spans="1:24" ht="14" customHeight="1" x14ac:dyDescent="0.2">
      <c r="A31" s="266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32">
        <f>SUM(A31:W31)</f>
        <v>0</v>
      </c>
    </row>
    <row r="32" spans="1:24" ht="14" customHeight="1" x14ac:dyDescent="0.2">
      <c r="A32" s="266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32">
        <f t="shared" ref="X32:X40" si="14">SUM(A32:W32)</f>
        <v>0</v>
      </c>
    </row>
    <row r="33" spans="1:24" ht="14" customHeight="1" x14ac:dyDescent="0.2">
      <c r="A33" s="266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32">
        <f t="shared" si="14"/>
        <v>0</v>
      </c>
    </row>
    <row r="34" spans="1:24" ht="14" customHeight="1" x14ac:dyDescent="0.2">
      <c r="A34" s="266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32">
        <f t="shared" si="14"/>
        <v>0</v>
      </c>
    </row>
    <row r="35" spans="1:24" ht="14" customHeight="1" x14ac:dyDescent="0.2">
      <c r="A35" s="266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32">
        <f t="shared" si="14"/>
        <v>0</v>
      </c>
    </row>
    <row r="36" spans="1:24" ht="14" customHeight="1" x14ac:dyDescent="0.2">
      <c r="A36" s="266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32">
        <f t="shared" si="14"/>
        <v>0</v>
      </c>
    </row>
    <row r="37" spans="1:24" ht="14" customHeight="1" x14ac:dyDescent="0.2">
      <c r="A37" s="266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32">
        <f t="shared" si="14"/>
        <v>0</v>
      </c>
    </row>
    <row r="38" spans="1:24" ht="14" customHeight="1" x14ac:dyDescent="0.2">
      <c r="A38" s="266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32">
        <f t="shared" si="14"/>
        <v>0</v>
      </c>
    </row>
    <row r="39" spans="1:24" ht="14" customHeight="1" x14ac:dyDescent="0.2">
      <c r="A39" s="266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32">
        <f t="shared" si="14"/>
        <v>0</v>
      </c>
    </row>
    <row r="40" spans="1:24" ht="14" customHeight="1" x14ac:dyDescent="0.2">
      <c r="A40" s="266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32">
        <f t="shared" si="14"/>
        <v>0</v>
      </c>
    </row>
    <row r="41" spans="1:24" ht="14" customHeight="1" x14ac:dyDescent="0.2">
      <c r="A41" s="268" t="s">
        <v>195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59">
        <f t="shared" ref="L41" si="15">SUM(L31:L40)</f>
        <v>0</v>
      </c>
      <c r="M41" s="259">
        <f t="shared" ref="M41" si="16">SUM(M31:M40)</f>
        <v>0</v>
      </c>
      <c r="N41" s="259">
        <f t="shared" ref="N41" si="17">SUM(N31:N40)</f>
        <v>0</v>
      </c>
      <c r="O41" s="259">
        <f t="shared" ref="O41" si="18">SUM(O31:O40)</f>
        <v>0</v>
      </c>
      <c r="P41" s="259">
        <f t="shared" ref="P41" si="19">SUM(P31:P40)</f>
        <v>0</v>
      </c>
      <c r="Q41" s="259">
        <f t="shared" ref="Q41" si="20">SUM(Q31:Q40)</f>
        <v>0</v>
      </c>
      <c r="R41" s="259">
        <f t="shared" ref="R41" si="21">SUM(R31:R40)</f>
        <v>0</v>
      </c>
      <c r="S41" s="259">
        <f t="shared" ref="S41" si="22">SUM(S31:S40)</f>
        <v>0</v>
      </c>
      <c r="T41" s="259">
        <f t="shared" ref="T41" si="23">SUM(T31:T40)</f>
        <v>0</v>
      </c>
      <c r="U41" s="259">
        <f t="shared" ref="U41" si="24">SUM(U31:U40)</f>
        <v>0</v>
      </c>
      <c r="V41" s="259">
        <f t="shared" ref="V41" si="25">SUM(V31:V40)</f>
        <v>0</v>
      </c>
      <c r="W41" s="259">
        <f>SUM(W31:W40)</f>
        <v>0</v>
      </c>
      <c r="X41" s="269">
        <f>SUM(X31:X40)</f>
        <v>0</v>
      </c>
    </row>
    <row r="42" spans="1:24" ht="14" customHeight="1" x14ac:dyDescent="0.2">
      <c r="A42" s="18"/>
      <c r="X42" s="24"/>
    </row>
    <row r="43" spans="1:24" ht="14" customHeight="1" thickBot="1" x14ac:dyDescent="0.25">
      <c r="A43" s="270" t="s">
        <v>196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2">
        <f>L15+L28+L41</f>
        <v>0</v>
      </c>
      <c r="M43" s="262">
        <f t="shared" ref="M43:W43" si="26">M15+M28+M41</f>
        <v>0</v>
      </c>
      <c r="N43" s="262">
        <f t="shared" si="26"/>
        <v>0</v>
      </c>
      <c r="O43" s="262">
        <f t="shared" si="26"/>
        <v>0</v>
      </c>
      <c r="P43" s="262">
        <f t="shared" si="26"/>
        <v>0</v>
      </c>
      <c r="Q43" s="262">
        <f t="shared" si="26"/>
        <v>0</v>
      </c>
      <c r="R43" s="262">
        <f t="shared" si="26"/>
        <v>0</v>
      </c>
      <c r="S43" s="262">
        <f t="shared" si="26"/>
        <v>0</v>
      </c>
      <c r="T43" s="262">
        <f t="shared" si="26"/>
        <v>0</v>
      </c>
      <c r="U43" s="262">
        <f t="shared" si="26"/>
        <v>0</v>
      </c>
      <c r="V43" s="262">
        <f t="shared" si="26"/>
        <v>0</v>
      </c>
      <c r="W43" s="262">
        <f t="shared" si="26"/>
        <v>0</v>
      </c>
      <c r="X43" s="271">
        <f>SUM(L43:W43)</f>
        <v>0</v>
      </c>
    </row>
    <row r="44" spans="1:24" ht="14" customHeight="1" thickTop="1" x14ac:dyDescent="0.2">
      <c r="A44" s="18"/>
      <c r="X44" s="24"/>
    </row>
    <row r="45" spans="1:24" ht="14" customHeight="1" x14ac:dyDescent="0.2">
      <c r="A45" s="18" t="s">
        <v>5</v>
      </c>
      <c r="L45" s="4">
        <f>L43*0.0765</f>
        <v>0</v>
      </c>
      <c r="M45" s="4">
        <f t="shared" ref="M45:W45" si="27">M43*0.0765</f>
        <v>0</v>
      </c>
      <c r="N45" s="4">
        <f t="shared" si="27"/>
        <v>0</v>
      </c>
      <c r="O45" s="4">
        <f t="shared" si="27"/>
        <v>0</v>
      </c>
      <c r="P45" s="4">
        <f t="shared" si="27"/>
        <v>0</v>
      </c>
      <c r="Q45" s="4">
        <f t="shared" si="27"/>
        <v>0</v>
      </c>
      <c r="R45" s="4">
        <f t="shared" si="27"/>
        <v>0</v>
      </c>
      <c r="S45" s="4">
        <f t="shared" si="27"/>
        <v>0</v>
      </c>
      <c r="T45" s="4">
        <f t="shared" si="27"/>
        <v>0</v>
      </c>
      <c r="U45" s="4">
        <f t="shared" si="27"/>
        <v>0</v>
      </c>
      <c r="V45" s="4">
        <f t="shared" si="27"/>
        <v>0</v>
      </c>
      <c r="W45" s="4">
        <f t="shared" si="27"/>
        <v>0</v>
      </c>
      <c r="X45" s="275">
        <f>SUM(L45:W45)</f>
        <v>0</v>
      </c>
    </row>
    <row r="46" spans="1:24" ht="14" customHeight="1" x14ac:dyDescent="0.2">
      <c r="A46" s="18" t="s">
        <v>197</v>
      </c>
      <c r="L46" s="10">
        <f>L43*'2.0 Assumptions'!$O$19</f>
        <v>0</v>
      </c>
      <c r="M46" s="10">
        <f>M43*'2.0 Assumptions'!$O$19</f>
        <v>0</v>
      </c>
      <c r="N46" s="10">
        <f>N43*'2.0 Assumptions'!$O$19</f>
        <v>0</v>
      </c>
      <c r="O46" s="10">
        <f>O43*'2.0 Assumptions'!$O$19</f>
        <v>0</v>
      </c>
      <c r="P46" s="10">
        <f>P43*'2.0 Assumptions'!$O$19</f>
        <v>0</v>
      </c>
      <c r="Q46" s="10">
        <f>Q43*'2.0 Assumptions'!$O$19</f>
        <v>0</v>
      </c>
      <c r="R46" s="10">
        <f>R43*'2.0 Assumptions'!$O$19</f>
        <v>0</v>
      </c>
      <c r="S46" s="10">
        <f>S43*'2.0 Assumptions'!$O$19</f>
        <v>0</v>
      </c>
      <c r="T46" s="10">
        <f>T43*'2.0 Assumptions'!$O$19</f>
        <v>0</v>
      </c>
      <c r="U46" s="10">
        <f>U43*'2.0 Assumptions'!$O$19</f>
        <v>0</v>
      </c>
      <c r="V46" s="10">
        <f>V43*'2.0 Assumptions'!$O$19</f>
        <v>0</v>
      </c>
      <c r="W46" s="10">
        <f>W43*'2.0 Assumptions'!$O$19</f>
        <v>0</v>
      </c>
      <c r="X46" s="275">
        <f>SUM(L46:W46)</f>
        <v>0</v>
      </c>
    </row>
    <row r="47" spans="1:24" ht="14" customHeight="1" x14ac:dyDescent="0.2">
      <c r="A47" s="18" t="s">
        <v>198</v>
      </c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32">
        <f>SUM(L47:W47)</f>
        <v>0</v>
      </c>
    </row>
    <row r="48" spans="1:24" ht="14" customHeight="1" thickBot="1" x14ac:dyDescent="0.25">
      <c r="A48" s="270" t="s">
        <v>199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83">
        <f>L43+L45+L46+L47</f>
        <v>0</v>
      </c>
      <c r="M48" s="283">
        <f t="shared" ref="M48:W48" si="28">M43+M45+M46+M47</f>
        <v>0</v>
      </c>
      <c r="N48" s="283">
        <f t="shared" si="28"/>
        <v>0</v>
      </c>
      <c r="O48" s="283">
        <f t="shared" si="28"/>
        <v>0</v>
      </c>
      <c r="P48" s="283">
        <f t="shared" si="28"/>
        <v>0</v>
      </c>
      <c r="Q48" s="283">
        <f t="shared" si="28"/>
        <v>0</v>
      </c>
      <c r="R48" s="283">
        <f t="shared" si="28"/>
        <v>0</v>
      </c>
      <c r="S48" s="283">
        <f t="shared" si="28"/>
        <v>0</v>
      </c>
      <c r="T48" s="283">
        <f t="shared" si="28"/>
        <v>0</v>
      </c>
      <c r="U48" s="283">
        <f t="shared" si="28"/>
        <v>0</v>
      </c>
      <c r="V48" s="283">
        <f t="shared" si="28"/>
        <v>0</v>
      </c>
      <c r="W48" s="283">
        <f t="shared" si="28"/>
        <v>0</v>
      </c>
      <c r="X48" s="284">
        <f>SUM(L48:W48)</f>
        <v>0</v>
      </c>
    </row>
    <row r="49" spans="1:24" ht="14" customHeight="1" thickTop="1" x14ac:dyDescent="0.2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272"/>
    </row>
  </sheetData>
  <printOptions horizontalCentered="1"/>
  <pageMargins left="0.7" right="0.7" top="0.75" bottom="0.75" header="0.3" footer="0.3"/>
  <pageSetup scale="99" fitToWidth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AF45"/>
  <sheetViews>
    <sheetView showGridLines="0" zoomScale="110" zoomScaleNormal="87" workbookViewId="0">
      <pane xSplit="14" topLeftCell="O1" activePane="topRight" state="frozen"/>
      <selection activeCell="X4" sqref="X4"/>
      <selection pane="topRight" activeCell="AA4" sqref="AA4"/>
    </sheetView>
  </sheetViews>
  <sheetFormatPr baseColWidth="10" defaultColWidth="8.83203125" defaultRowHeight="14" customHeight="1" x14ac:dyDescent="0.2"/>
  <cols>
    <col min="1" max="14" width="2.6640625" style="3" customWidth="1"/>
    <col min="15" max="27" width="12.6640625" style="6" customWidth="1"/>
    <col min="28" max="28" width="12.6640625" style="9" customWidth="1"/>
    <col min="29" max="30" width="8.83203125" style="3"/>
    <col min="31" max="31" width="10.1640625" style="3" bestFit="1" customWidth="1"/>
    <col min="32" max="32" width="9.5" style="3" bestFit="1" customWidth="1"/>
    <col min="33" max="16384" width="8.83203125" style="3"/>
  </cols>
  <sheetData>
    <row r="1" spans="1:28" ht="14" customHeight="1" x14ac:dyDescent="0.2">
      <c r="A1" s="127" t="s">
        <v>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 ht="14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09">
        <v>1</v>
      </c>
      <c r="P2" s="209">
        <v>2</v>
      </c>
      <c r="Q2" s="209">
        <v>3</v>
      </c>
      <c r="R2" s="209">
        <v>4</v>
      </c>
      <c r="S2" s="209">
        <v>5</v>
      </c>
      <c r="T2" s="209">
        <v>6</v>
      </c>
      <c r="U2" s="209">
        <v>7</v>
      </c>
      <c r="V2" s="209">
        <v>8</v>
      </c>
      <c r="W2" s="209">
        <v>9</v>
      </c>
      <c r="X2" s="209">
        <v>10</v>
      </c>
      <c r="Y2" s="209">
        <v>11</v>
      </c>
      <c r="Z2" s="209">
        <v>12</v>
      </c>
      <c r="AA2" s="87"/>
      <c r="AB2" s="155"/>
    </row>
    <row r="3" spans="1:28" ht="14" customHeight="1" x14ac:dyDescent="0.2">
      <c r="A3" s="77"/>
      <c r="B3" s="137" t="s">
        <v>28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4" t="str">
        <f>'Sales COGS Y1'!K4</f>
        <v>October</v>
      </c>
      <c r="P3" s="144" t="str">
        <f>'Sales COGS Y1'!L4</f>
        <v>November</v>
      </c>
      <c r="Q3" s="144" t="str">
        <f>'Sales COGS Y1'!M4</f>
        <v>December</v>
      </c>
      <c r="R3" s="144" t="str">
        <f>'Sales COGS Y1'!N4</f>
        <v>January</v>
      </c>
      <c r="S3" s="144" t="str">
        <f>'Sales COGS Y1'!O4</f>
        <v>February</v>
      </c>
      <c r="T3" s="144" t="str">
        <f>'Sales COGS Y1'!P4</f>
        <v>March</v>
      </c>
      <c r="U3" s="144" t="str">
        <f>'Sales COGS Y1'!Q4</f>
        <v>April</v>
      </c>
      <c r="V3" s="144" t="str">
        <f>'Sales COGS Y1'!R4</f>
        <v>May</v>
      </c>
      <c r="W3" s="144" t="str">
        <f>'Sales COGS Y1'!S4</f>
        <v>June</v>
      </c>
      <c r="X3" s="144" t="str">
        <f>'Sales COGS Y1'!T4</f>
        <v>July</v>
      </c>
      <c r="Y3" s="144" t="str">
        <f>'Sales COGS Y1'!U4</f>
        <v>August</v>
      </c>
      <c r="Z3" s="144" t="str">
        <f>'Sales COGS Y1'!V4</f>
        <v>September</v>
      </c>
      <c r="AA3" s="156" t="s">
        <v>2</v>
      </c>
      <c r="AB3" s="155" t="s">
        <v>39</v>
      </c>
    </row>
    <row r="4" spans="1:28" ht="14" customHeight="1" x14ac:dyDescent="0.2">
      <c r="A4" s="77"/>
      <c r="B4" s="78"/>
      <c r="C4" s="78" t="s">
        <v>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87">
        <f>'Sales COGS Y1'!K21+'P. Sales COGS Y1'!K29</f>
        <v>0</v>
      </c>
      <c r="P4" s="87">
        <f>'Sales COGS Y1'!L21+'P. Sales COGS Y1'!L29</f>
        <v>0</v>
      </c>
      <c r="Q4" s="87">
        <f>'Sales COGS Y1'!M21+'P. Sales COGS Y1'!M29</f>
        <v>0</v>
      </c>
      <c r="R4" s="87">
        <f>'Sales COGS Y1'!N21+'P. Sales COGS Y1'!N29</f>
        <v>0</v>
      </c>
      <c r="S4" s="87">
        <f>'Sales COGS Y1'!O21+'P. Sales COGS Y1'!O29</f>
        <v>0</v>
      </c>
      <c r="T4" s="87">
        <f>'Sales COGS Y1'!P21+'P. Sales COGS Y1'!P29</f>
        <v>0</v>
      </c>
      <c r="U4" s="87">
        <f>'Sales COGS Y1'!Q21+'P. Sales COGS Y1'!Q29</f>
        <v>0</v>
      </c>
      <c r="V4" s="87">
        <f>'Sales COGS Y1'!R21+'P. Sales COGS Y1'!R29</f>
        <v>0</v>
      </c>
      <c r="W4" s="87">
        <f>'Sales COGS Y1'!S21+'P. Sales COGS Y1'!S29</f>
        <v>0</v>
      </c>
      <c r="X4" s="87">
        <f>'Sales COGS Y1'!T21+'P. Sales COGS Y1'!T29</f>
        <v>0</v>
      </c>
      <c r="Y4" s="87">
        <f>'Sales COGS Y1'!U21+'P. Sales COGS Y1'!U29</f>
        <v>0</v>
      </c>
      <c r="Z4" s="87">
        <f>'Sales COGS Y1'!V21+'P. Sales COGS Y1'!V29</f>
        <v>0</v>
      </c>
      <c r="AA4" s="87">
        <f>SUM(O4:Z4)</f>
        <v>0</v>
      </c>
      <c r="AB4" s="157">
        <f>AVERAGE(O4:Z4)</f>
        <v>0</v>
      </c>
    </row>
    <row r="5" spans="1:28" ht="14" customHeight="1" x14ac:dyDescent="0.2">
      <c r="A5" s="77"/>
      <c r="B5" s="78"/>
      <c r="C5" s="78" t="s">
        <v>77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>
        <f>'Sales COGS Y1'!K42+'P. Sales COGS Y1'!K76</f>
        <v>0</v>
      </c>
      <c r="P5" s="87">
        <f>'Sales COGS Y1'!L42+'P. Sales COGS Y1'!L76</f>
        <v>0</v>
      </c>
      <c r="Q5" s="87">
        <f>'Sales COGS Y1'!M42+'P. Sales COGS Y1'!M76</f>
        <v>0</v>
      </c>
      <c r="R5" s="87">
        <f>'Sales COGS Y1'!N42+'P. Sales COGS Y1'!N76</f>
        <v>0</v>
      </c>
      <c r="S5" s="87">
        <f>'Sales COGS Y1'!O42+'P. Sales COGS Y1'!O76</f>
        <v>0</v>
      </c>
      <c r="T5" s="87">
        <f>'Sales COGS Y1'!P42+'P. Sales COGS Y1'!P76</f>
        <v>0</v>
      </c>
      <c r="U5" s="87">
        <f>'Sales COGS Y1'!Q42+'P. Sales COGS Y1'!Q76</f>
        <v>0</v>
      </c>
      <c r="V5" s="87">
        <f>'Sales COGS Y1'!R42+'P. Sales COGS Y1'!R76</f>
        <v>0</v>
      </c>
      <c r="W5" s="87">
        <f>'Sales COGS Y1'!S42+'P. Sales COGS Y1'!S76</f>
        <v>0</v>
      </c>
      <c r="X5" s="87">
        <f>'Sales COGS Y1'!T42+'P. Sales COGS Y1'!T76</f>
        <v>0</v>
      </c>
      <c r="Y5" s="87">
        <f>'Sales COGS Y1'!U42+'P. Sales COGS Y1'!U76</f>
        <v>0</v>
      </c>
      <c r="Z5" s="87">
        <f>'Sales COGS Y1'!V42+'P. Sales COGS Y1'!V76</f>
        <v>0</v>
      </c>
      <c r="AA5" s="87">
        <f>SUM(O5:Z5)</f>
        <v>0</v>
      </c>
      <c r="AB5" s="157">
        <f>AVERAGE(O5:Z5)</f>
        <v>0</v>
      </c>
    </row>
    <row r="6" spans="1:28" ht="14" customHeight="1" x14ac:dyDescent="0.2">
      <c r="A6" s="77"/>
      <c r="B6" s="78"/>
      <c r="C6" s="137" t="s">
        <v>79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40">
        <f>O4-O5</f>
        <v>0</v>
      </c>
      <c r="P6" s="140">
        <f t="shared" ref="P6:Z6" si="0">P4-P5</f>
        <v>0</v>
      </c>
      <c r="Q6" s="140">
        <f t="shared" si="0"/>
        <v>0</v>
      </c>
      <c r="R6" s="140">
        <f t="shared" si="0"/>
        <v>0</v>
      </c>
      <c r="S6" s="140">
        <f t="shared" si="0"/>
        <v>0</v>
      </c>
      <c r="T6" s="140">
        <f t="shared" si="0"/>
        <v>0</v>
      </c>
      <c r="U6" s="140">
        <f t="shared" si="0"/>
        <v>0</v>
      </c>
      <c r="V6" s="140">
        <f t="shared" si="0"/>
        <v>0</v>
      </c>
      <c r="W6" s="140">
        <f t="shared" si="0"/>
        <v>0</v>
      </c>
      <c r="X6" s="140">
        <f t="shared" si="0"/>
        <v>0</v>
      </c>
      <c r="Y6" s="140">
        <f t="shared" si="0"/>
        <v>0</v>
      </c>
      <c r="Z6" s="140">
        <f t="shared" si="0"/>
        <v>0</v>
      </c>
      <c r="AA6" s="140">
        <f t="shared" ref="AA6" si="1">AA4-AA5</f>
        <v>0</v>
      </c>
      <c r="AB6" s="157">
        <f>AVERAGE(O6:Z6)</f>
        <v>0</v>
      </c>
    </row>
    <row r="7" spans="1:28" ht="14" customHeight="1" x14ac:dyDescent="0.2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155"/>
    </row>
    <row r="8" spans="1:28" ht="14" customHeight="1" x14ac:dyDescent="0.2">
      <c r="A8" s="77"/>
      <c r="B8" s="137" t="s">
        <v>29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44" t="str">
        <f>O3</f>
        <v>October</v>
      </c>
      <c r="P8" s="144" t="str">
        <f t="shared" ref="P8:Z8" si="2">P3</f>
        <v>November</v>
      </c>
      <c r="Q8" s="144" t="str">
        <f t="shared" si="2"/>
        <v>December</v>
      </c>
      <c r="R8" s="144" t="str">
        <f t="shared" si="2"/>
        <v>January</v>
      </c>
      <c r="S8" s="144" t="str">
        <f t="shared" si="2"/>
        <v>February</v>
      </c>
      <c r="T8" s="144" t="str">
        <f t="shared" si="2"/>
        <v>March</v>
      </c>
      <c r="U8" s="144" t="str">
        <f t="shared" si="2"/>
        <v>April</v>
      </c>
      <c r="V8" s="144" t="str">
        <f t="shared" si="2"/>
        <v>May</v>
      </c>
      <c r="W8" s="144" t="str">
        <f t="shared" si="2"/>
        <v>June</v>
      </c>
      <c r="X8" s="144" t="str">
        <f t="shared" si="2"/>
        <v>July</v>
      </c>
      <c r="Y8" s="144" t="str">
        <f t="shared" si="2"/>
        <v>August</v>
      </c>
      <c r="Z8" s="144" t="str">
        <f t="shared" si="2"/>
        <v>September</v>
      </c>
      <c r="AA8" s="156" t="s">
        <v>2</v>
      </c>
      <c r="AB8" s="155" t="s">
        <v>39</v>
      </c>
    </row>
    <row r="9" spans="1:28" ht="14" customHeight="1" x14ac:dyDescent="0.2">
      <c r="A9" s="77"/>
      <c r="B9" s="78"/>
      <c r="C9" s="78" t="s">
        <v>4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155"/>
    </row>
    <row r="10" spans="1:28" ht="14" customHeight="1" x14ac:dyDescent="0.2">
      <c r="A10" s="77"/>
      <c r="B10" s="78"/>
      <c r="C10" s="78"/>
      <c r="D10" s="78" t="str">
        <f>'2.0 Assumptions'!A25</f>
        <v>Payroll, Taxes and Benefits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87">
        <f>'Staffing Y1'!L48-('Sales COGS Y1'!K29*'Sales COGS Y1'!K7)-('Sales COGS Y1'!K34*'Sales COGS Y1'!K12)-('Sales COGS Y1'!K39*'Sales COGS Y1'!K17)</f>
        <v>0</v>
      </c>
      <c r="P10" s="87">
        <f>'Staffing Y1'!M48-('Sales COGS Y1'!L29*'Sales COGS Y1'!L7)-('Sales COGS Y1'!L34*'Sales COGS Y1'!L12)-('Sales COGS Y1'!L39*'Sales COGS Y1'!L17)</f>
        <v>0</v>
      </c>
      <c r="Q10" s="87">
        <f>'Staffing Y1'!N48-('Sales COGS Y1'!M29*'Sales COGS Y1'!M7)-('Sales COGS Y1'!M34*'Sales COGS Y1'!M12)-('Sales COGS Y1'!M39*'Sales COGS Y1'!M17)</f>
        <v>0</v>
      </c>
      <c r="R10" s="87">
        <f>'Staffing Y1'!O48-('Sales COGS Y1'!N29*'Sales COGS Y1'!N7)-('Sales COGS Y1'!N34*'Sales COGS Y1'!N12)-('Sales COGS Y1'!N39*'Sales COGS Y1'!N17)</f>
        <v>0</v>
      </c>
      <c r="S10" s="87">
        <f>'Staffing Y1'!P48-('Sales COGS Y1'!O29*'Sales COGS Y1'!O7)-('Sales COGS Y1'!O34*'Sales COGS Y1'!O12)-('Sales COGS Y1'!O39*'Sales COGS Y1'!O17)</f>
        <v>0</v>
      </c>
      <c r="T10" s="87">
        <f>'Staffing Y1'!Q48-('Sales COGS Y1'!P29*'Sales COGS Y1'!P7)-('Sales COGS Y1'!P34*'Sales COGS Y1'!P12)-('Sales COGS Y1'!P39*'Sales COGS Y1'!P17)</f>
        <v>0</v>
      </c>
      <c r="U10" s="87">
        <f>'Staffing Y1'!R48-('Sales COGS Y1'!Q29*'Sales COGS Y1'!Q7)-('Sales COGS Y1'!Q34*'Sales COGS Y1'!Q12)-('Sales COGS Y1'!Q39*'Sales COGS Y1'!Q17)</f>
        <v>0</v>
      </c>
      <c r="V10" s="87">
        <f>'Staffing Y1'!S48-('Sales COGS Y1'!R29*'Sales COGS Y1'!R7)-('Sales COGS Y1'!R34*'Sales COGS Y1'!R12)-('Sales COGS Y1'!R39*'Sales COGS Y1'!R17)</f>
        <v>0</v>
      </c>
      <c r="W10" s="87">
        <f>'Staffing Y1'!T48-('Sales COGS Y1'!S29*'Sales COGS Y1'!S7)-('Sales COGS Y1'!S34*'Sales COGS Y1'!S12)-('Sales COGS Y1'!S39*'Sales COGS Y1'!S17)</f>
        <v>0</v>
      </c>
      <c r="X10" s="87">
        <f>'Staffing Y1'!U48-('Sales COGS Y1'!T29*'Sales COGS Y1'!T7)-('Sales COGS Y1'!T34*'Sales COGS Y1'!T12)-('Sales COGS Y1'!T39*'Sales COGS Y1'!T17)</f>
        <v>0</v>
      </c>
      <c r="Y10" s="87">
        <f>'Staffing Y1'!V48-('Sales COGS Y1'!U29*'Sales COGS Y1'!U7)-('Sales COGS Y1'!U34*'Sales COGS Y1'!U12)-('Sales COGS Y1'!U39*'Sales COGS Y1'!U17)</f>
        <v>0</v>
      </c>
      <c r="Z10" s="87">
        <f>'Staffing Y1'!W48-('Sales COGS Y1'!V29*'Sales COGS Y1'!V7)-('Sales COGS Y1'!V34*'Sales COGS Y1'!V12)-('Sales COGS Y1'!V39*'Sales COGS Y1'!V17)</f>
        <v>0</v>
      </c>
      <c r="AA10" s="87">
        <f>SUM(O10:Z10)</f>
        <v>0</v>
      </c>
      <c r="AB10" s="157">
        <f t="shared" ref="AB10:AB23" si="3">AVERAGE(O10:Z10)</f>
        <v>0</v>
      </c>
    </row>
    <row r="11" spans="1:28" ht="14" customHeight="1" x14ac:dyDescent="0.2">
      <c r="A11" s="77"/>
      <c r="B11" s="78"/>
      <c r="C11" s="78"/>
      <c r="D11" s="78" t="str">
        <f>'2.0 Assumptions'!A26</f>
        <v>Rent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87">
        <f>IF('2.0 Assumptions'!$Q26="Fixed",'2.0 Assumptions'!$R26,'2.0 Assumptions'!$R26*'IS Y1'!O$4)</f>
        <v>0</v>
      </c>
      <c r="P11" s="87">
        <f>IF('2.0 Assumptions'!$Q26="Fixed",'2.0 Assumptions'!$R26,'2.0 Assumptions'!$R26*'IS Y1'!P$4)</f>
        <v>0</v>
      </c>
      <c r="Q11" s="87">
        <f>IF('2.0 Assumptions'!$Q26="Fixed",'2.0 Assumptions'!$R26,'2.0 Assumptions'!$R26*'IS Y1'!Q$4)</f>
        <v>0</v>
      </c>
      <c r="R11" s="87">
        <f>IF('2.0 Assumptions'!$Q26="Fixed",'2.0 Assumptions'!$R26,'2.0 Assumptions'!$R26*'IS Y1'!R$4)</f>
        <v>0</v>
      </c>
      <c r="S11" s="87">
        <f>IF('2.0 Assumptions'!$Q26="Fixed",'2.0 Assumptions'!$R26,'2.0 Assumptions'!$R26*'IS Y1'!S$4)</f>
        <v>0</v>
      </c>
      <c r="T11" s="87">
        <f>IF('2.0 Assumptions'!$Q26="Fixed",'2.0 Assumptions'!$R26,'2.0 Assumptions'!$R26*'IS Y1'!T$4)</f>
        <v>0</v>
      </c>
      <c r="U11" s="87">
        <f>IF('2.0 Assumptions'!$Q26="Fixed",'2.0 Assumptions'!$R26,'2.0 Assumptions'!$R26*'IS Y1'!U$4)</f>
        <v>0</v>
      </c>
      <c r="V11" s="87">
        <f>IF('2.0 Assumptions'!$Q26="Fixed",'2.0 Assumptions'!$R26,'2.0 Assumptions'!$R26*'IS Y1'!V$4)</f>
        <v>0</v>
      </c>
      <c r="W11" s="87">
        <f>IF('2.0 Assumptions'!$Q26="Fixed",'2.0 Assumptions'!$R26,'2.0 Assumptions'!$R26*'IS Y1'!W$4)</f>
        <v>0</v>
      </c>
      <c r="X11" s="87">
        <f>IF('2.0 Assumptions'!$Q26="Fixed",'2.0 Assumptions'!$R26,'2.0 Assumptions'!$R26*'IS Y1'!X$4)</f>
        <v>0</v>
      </c>
      <c r="Y11" s="87">
        <f>IF('2.0 Assumptions'!$Q26="Fixed",'2.0 Assumptions'!$R26,'2.0 Assumptions'!$R26*'IS Y1'!Y$4)</f>
        <v>0</v>
      </c>
      <c r="Z11" s="87">
        <f>IF('2.0 Assumptions'!$Q26="Fixed",'2.0 Assumptions'!$R26,'2.0 Assumptions'!$R26*'IS Y1'!Z$4)</f>
        <v>0</v>
      </c>
      <c r="AA11" s="87">
        <f>SUM(O11:Z11)</f>
        <v>0</v>
      </c>
      <c r="AB11" s="157">
        <f t="shared" si="3"/>
        <v>0</v>
      </c>
    </row>
    <row r="12" spans="1:28" ht="14" customHeight="1" x14ac:dyDescent="0.2">
      <c r="A12" s="77"/>
      <c r="B12" s="78"/>
      <c r="C12" s="78"/>
      <c r="D12" s="78" t="str">
        <f>'2.0 Assumptions'!A27</f>
        <v>Utilities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7">
        <f>IF('2.0 Assumptions'!$Q27="Fixed",'2.0 Assumptions'!$R27,'2.0 Assumptions'!$R27*'IS Y1'!O$4)</f>
        <v>0</v>
      </c>
      <c r="P12" s="87">
        <f>IF('2.0 Assumptions'!$Q27="Fixed",'2.0 Assumptions'!$R27,'2.0 Assumptions'!$R27*'IS Y1'!P$4)</f>
        <v>0</v>
      </c>
      <c r="Q12" s="87">
        <f>IF('2.0 Assumptions'!$Q27="Fixed",'2.0 Assumptions'!$R27,'2.0 Assumptions'!$R27*'IS Y1'!Q$4)</f>
        <v>0</v>
      </c>
      <c r="R12" s="87">
        <f>IF('2.0 Assumptions'!$Q27="Fixed",'2.0 Assumptions'!$R27,'2.0 Assumptions'!$R27*'IS Y1'!R$4)</f>
        <v>0</v>
      </c>
      <c r="S12" s="87">
        <f>IF('2.0 Assumptions'!$Q27="Fixed",'2.0 Assumptions'!$R27,'2.0 Assumptions'!$R27*'IS Y1'!S$4)</f>
        <v>0</v>
      </c>
      <c r="T12" s="87">
        <f>IF('2.0 Assumptions'!$Q27="Fixed",'2.0 Assumptions'!$R27,'2.0 Assumptions'!$R27*'IS Y1'!T$4)</f>
        <v>0</v>
      </c>
      <c r="U12" s="87">
        <f>IF('2.0 Assumptions'!$Q27="Fixed",'2.0 Assumptions'!$R27,'2.0 Assumptions'!$R27*'IS Y1'!U$4)</f>
        <v>0</v>
      </c>
      <c r="V12" s="87">
        <f>IF('2.0 Assumptions'!$Q27="Fixed",'2.0 Assumptions'!$R27,'2.0 Assumptions'!$R27*'IS Y1'!V$4)</f>
        <v>0</v>
      </c>
      <c r="W12" s="87">
        <f>IF('2.0 Assumptions'!$Q27="Fixed",'2.0 Assumptions'!$R27,'2.0 Assumptions'!$R27*'IS Y1'!W$4)</f>
        <v>0</v>
      </c>
      <c r="X12" s="87">
        <f>IF('2.0 Assumptions'!$Q27="Fixed",'2.0 Assumptions'!$R27,'2.0 Assumptions'!$R27*'IS Y1'!X$4)</f>
        <v>0</v>
      </c>
      <c r="Y12" s="87">
        <f>IF('2.0 Assumptions'!$Q27="Fixed",'2.0 Assumptions'!$R27,'2.0 Assumptions'!$R27*'IS Y1'!Y$4)</f>
        <v>0</v>
      </c>
      <c r="Z12" s="87">
        <f>IF('2.0 Assumptions'!$Q27="Fixed",'2.0 Assumptions'!$R27,'2.0 Assumptions'!$R27*'IS Y1'!Z$4)</f>
        <v>0</v>
      </c>
      <c r="AA12" s="87">
        <f t="shared" ref="AA12:AA23" si="4">SUM(O12:Z12)</f>
        <v>0</v>
      </c>
      <c r="AB12" s="157">
        <f t="shared" si="3"/>
        <v>0</v>
      </c>
    </row>
    <row r="13" spans="1:28" ht="14" customHeight="1" x14ac:dyDescent="0.2">
      <c r="A13" s="77"/>
      <c r="B13" s="78"/>
      <c r="C13" s="78"/>
      <c r="D13" s="78" t="str">
        <f>'2.0 Assumptions'!A28</f>
        <v>Insurance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7">
        <f>IF('2.0 Assumptions'!$Q28="Fixed",'2.0 Assumptions'!$R28,'2.0 Assumptions'!$R28*'IS Y1'!O$4)</f>
        <v>0</v>
      </c>
      <c r="P13" s="87">
        <f>IF('2.0 Assumptions'!$Q28="Fixed",'2.0 Assumptions'!$R28,'2.0 Assumptions'!$R28*'IS Y1'!P$4)</f>
        <v>0</v>
      </c>
      <c r="Q13" s="87">
        <f>IF('2.0 Assumptions'!$Q28="Fixed",'2.0 Assumptions'!$R28,'2.0 Assumptions'!$R28*'IS Y1'!Q$4)</f>
        <v>0</v>
      </c>
      <c r="R13" s="87">
        <f>IF('2.0 Assumptions'!$Q28="Fixed",'2.0 Assumptions'!$R28,'2.0 Assumptions'!$R28*'IS Y1'!R$4)</f>
        <v>0</v>
      </c>
      <c r="S13" s="87">
        <f>IF('2.0 Assumptions'!$Q28="Fixed",'2.0 Assumptions'!$R28,'2.0 Assumptions'!$R28*'IS Y1'!S$4)</f>
        <v>0</v>
      </c>
      <c r="T13" s="87">
        <f>IF('2.0 Assumptions'!$Q28="Fixed",'2.0 Assumptions'!$R28,'2.0 Assumptions'!$R28*'IS Y1'!T$4)</f>
        <v>0</v>
      </c>
      <c r="U13" s="87">
        <f>IF('2.0 Assumptions'!$Q28="Fixed",'2.0 Assumptions'!$R28,'2.0 Assumptions'!$R28*'IS Y1'!U$4)</f>
        <v>0</v>
      </c>
      <c r="V13" s="87">
        <f>IF('2.0 Assumptions'!$Q28="Fixed",'2.0 Assumptions'!$R28,'2.0 Assumptions'!$R28*'IS Y1'!V$4)</f>
        <v>0</v>
      </c>
      <c r="W13" s="87">
        <f>IF('2.0 Assumptions'!$Q28="Fixed",'2.0 Assumptions'!$R28,'2.0 Assumptions'!$R28*'IS Y1'!W$4)</f>
        <v>0</v>
      </c>
      <c r="X13" s="87">
        <f>IF('2.0 Assumptions'!$Q28="Fixed",'2.0 Assumptions'!$R28,'2.0 Assumptions'!$R28*'IS Y1'!X$4)</f>
        <v>0</v>
      </c>
      <c r="Y13" s="87">
        <f>IF('2.0 Assumptions'!$Q28="Fixed",'2.0 Assumptions'!$R28,'2.0 Assumptions'!$R28*'IS Y1'!Y$4)</f>
        <v>0</v>
      </c>
      <c r="Z13" s="87">
        <f>IF('2.0 Assumptions'!$Q28="Fixed",'2.0 Assumptions'!$R28,'2.0 Assumptions'!$R28*'IS Y1'!Z$4)</f>
        <v>0</v>
      </c>
      <c r="AA13" s="87">
        <f t="shared" si="4"/>
        <v>0</v>
      </c>
      <c r="AB13" s="157">
        <f t="shared" si="3"/>
        <v>0</v>
      </c>
    </row>
    <row r="14" spans="1:28" ht="14" customHeight="1" x14ac:dyDescent="0.2">
      <c r="A14" s="77"/>
      <c r="B14" s="78"/>
      <c r="C14" s="78"/>
      <c r="D14" s="78" t="str">
        <f>'2.0 Assumptions'!A29</f>
        <v>Office Expenses and Supplies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87">
        <f>IF('2.0 Assumptions'!$Q29="Fixed",'2.0 Assumptions'!$R29,'2.0 Assumptions'!$R29*'IS Y1'!O$4)</f>
        <v>0</v>
      </c>
      <c r="P14" s="87">
        <f>IF('2.0 Assumptions'!$Q29="Fixed",'2.0 Assumptions'!$R29,'2.0 Assumptions'!$R29*'IS Y1'!P$4)</f>
        <v>0</v>
      </c>
      <c r="Q14" s="87">
        <f>IF('2.0 Assumptions'!$Q29="Fixed",'2.0 Assumptions'!$R29,'2.0 Assumptions'!$R29*'IS Y1'!Q$4)</f>
        <v>0</v>
      </c>
      <c r="R14" s="87">
        <f>IF('2.0 Assumptions'!$Q29="Fixed",'2.0 Assumptions'!$R29,'2.0 Assumptions'!$R29*'IS Y1'!R$4)</f>
        <v>0</v>
      </c>
      <c r="S14" s="87">
        <f>IF('2.0 Assumptions'!$Q29="Fixed",'2.0 Assumptions'!$R29,'2.0 Assumptions'!$R29*'IS Y1'!S$4)</f>
        <v>0</v>
      </c>
      <c r="T14" s="87">
        <f>IF('2.0 Assumptions'!$Q29="Fixed",'2.0 Assumptions'!$R29,'2.0 Assumptions'!$R29*'IS Y1'!T$4)</f>
        <v>0</v>
      </c>
      <c r="U14" s="87">
        <f>IF('2.0 Assumptions'!$Q29="Fixed",'2.0 Assumptions'!$R29,'2.0 Assumptions'!$R29*'IS Y1'!U$4)</f>
        <v>0</v>
      </c>
      <c r="V14" s="87">
        <f>IF('2.0 Assumptions'!$Q29="Fixed",'2.0 Assumptions'!$R29,'2.0 Assumptions'!$R29*'IS Y1'!V$4)</f>
        <v>0</v>
      </c>
      <c r="W14" s="87">
        <f>IF('2.0 Assumptions'!$Q29="Fixed",'2.0 Assumptions'!$R29,'2.0 Assumptions'!$R29*'IS Y1'!W$4)</f>
        <v>0</v>
      </c>
      <c r="X14" s="87">
        <f>IF('2.0 Assumptions'!$Q29="Fixed",'2.0 Assumptions'!$R29,'2.0 Assumptions'!$R29*'IS Y1'!X$4)</f>
        <v>0</v>
      </c>
      <c r="Y14" s="87">
        <f>IF('2.0 Assumptions'!$Q29="Fixed",'2.0 Assumptions'!$R29,'2.0 Assumptions'!$R29*'IS Y1'!Y$4)</f>
        <v>0</v>
      </c>
      <c r="Z14" s="87">
        <f>IF('2.0 Assumptions'!$Q29="Fixed",'2.0 Assumptions'!$R29,'2.0 Assumptions'!$R29*'IS Y1'!Z$4)</f>
        <v>0</v>
      </c>
      <c r="AA14" s="87">
        <f t="shared" si="4"/>
        <v>0</v>
      </c>
      <c r="AB14" s="157">
        <f t="shared" si="3"/>
        <v>0</v>
      </c>
    </row>
    <row r="15" spans="1:28" ht="14" customHeight="1" x14ac:dyDescent="0.2">
      <c r="A15" s="77"/>
      <c r="B15" s="78"/>
      <c r="C15" s="78"/>
      <c r="D15" s="78" t="str">
        <f>'2.0 Assumptions'!A30</f>
        <v>Repairs and Maintenance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87">
        <f>IF('2.0 Assumptions'!$Q30="Fixed",'2.0 Assumptions'!$R30,'2.0 Assumptions'!$R30*'IS Y1'!O$4)</f>
        <v>0</v>
      </c>
      <c r="P15" s="87">
        <f>IF('2.0 Assumptions'!$Q30="Fixed",'2.0 Assumptions'!$R30,'2.0 Assumptions'!$R30*'IS Y1'!P$4)</f>
        <v>0</v>
      </c>
      <c r="Q15" s="87">
        <f>IF('2.0 Assumptions'!$Q30="Fixed",'2.0 Assumptions'!$R30,'2.0 Assumptions'!$R30*'IS Y1'!Q$4)</f>
        <v>0</v>
      </c>
      <c r="R15" s="87">
        <f>IF('2.0 Assumptions'!$Q30="Fixed",'2.0 Assumptions'!$R30,'2.0 Assumptions'!$R30*'IS Y1'!R$4)</f>
        <v>0</v>
      </c>
      <c r="S15" s="87">
        <f>IF('2.0 Assumptions'!$Q30="Fixed",'2.0 Assumptions'!$R30,'2.0 Assumptions'!$R30*'IS Y1'!S$4)</f>
        <v>0</v>
      </c>
      <c r="T15" s="87">
        <f>IF('2.0 Assumptions'!$Q30="Fixed",'2.0 Assumptions'!$R30,'2.0 Assumptions'!$R30*'IS Y1'!T$4)</f>
        <v>0</v>
      </c>
      <c r="U15" s="87">
        <f>IF('2.0 Assumptions'!$Q30="Fixed",'2.0 Assumptions'!$R30,'2.0 Assumptions'!$R30*'IS Y1'!U$4)</f>
        <v>0</v>
      </c>
      <c r="V15" s="87">
        <f>IF('2.0 Assumptions'!$Q30="Fixed",'2.0 Assumptions'!$R30,'2.0 Assumptions'!$R30*'IS Y1'!V$4)</f>
        <v>0</v>
      </c>
      <c r="W15" s="87">
        <f>IF('2.0 Assumptions'!$Q30="Fixed",'2.0 Assumptions'!$R30,'2.0 Assumptions'!$R30*'IS Y1'!W$4)</f>
        <v>0</v>
      </c>
      <c r="X15" s="87">
        <f>IF('2.0 Assumptions'!$Q30="Fixed",'2.0 Assumptions'!$R30,'2.0 Assumptions'!$R30*'IS Y1'!X$4)</f>
        <v>0</v>
      </c>
      <c r="Y15" s="87">
        <f>IF('2.0 Assumptions'!$Q30="Fixed",'2.0 Assumptions'!$R30,'2.0 Assumptions'!$R30*'IS Y1'!Y$4)</f>
        <v>0</v>
      </c>
      <c r="Z15" s="87">
        <f>IF('2.0 Assumptions'!$Q30="Fixed",'2.0 Assumptions'!$R30,'2.0 Assumptions'!$R30*'IS Y1'!Z$4)</f>
        <v>0</v>
      </c>
      <c r="AA15" s="87">
        <f t="shared" si="4"/>
        <v>0</v>
      </c>
      <c r="AB15" s="157">
        <f t="shared" si="3"/>
        <v>0</v>
      </c>
    </row>
    <row r="16" spans="1:28" ht="14" customHeight="1" x14ac:dyDescent="0.2">
      <c r="A16" s="77"/>
      <c r="B16" s="78"/>
      <c r="C16" s="78"/>
      <c r="D16" s="78" t="str">
        <f>'2.0 Assumptions'!A31</f>
        <v>Telephone and Internet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87">
        <f>IF('2.0 Assumptions'!$Q31="Fixed",'2.0 Assumptions'!$R31,'2.0 Assumptions'!$R31*'IS Y1'!O$4)</f>
        <v>0</v>
      </c>
      <c r="P16" s="87">
        <f>IF('2.0 Assumptions'!$Q31="Fixed",'2.0 Assumptions'!$R31,'2.0 Assumptions'!$R31*'IS Y1'!P$4)</f>
        <v>0</v>
      </c>
      <c r="Q16" s="87">
        <f>IF('2.0 Assumptions'!$Q31="Fixed",'2.0 Assumptions'!$R31,'2.0 Assumptions'!$R31*'IS Y1'!Q$4)</f>
        <v>0</v>
      </c>
      <c r="R16" s="87">
        <f>IF('2.0 Assumptions'!$Q31="Fixed",'2.0 Assumptions'!$R31,'2.0 Assumptions'!$R31*'IS Y1'!R$4)</f>
        <v>0</v>
      </c>
      <c r="S16" s="87">
        <f>IF('2.0 Assumptions'!$Q31="Fixed",'2.0 Assumptions'!$R31,'2.0 Assumptions'!$R31*'IS Y1'!S$4)</f>
        <v>0</v>
      </c>
      <c r="T16" s="87">
        <f>IF('2.0 Assumptions'!$Q31="Fixed",'2.0 Assumptions'!$R31,'2.0 Assumptions'!$R31*'IS Y1'!T$4)</f>
        <v>0</v>
      </c>
      <c r="U16" s="87">
        <f>IF('2.0 Assumptions'!$Q31="Fixed",'2.0 Assumptions'!$R31,'2.0 Assumptions'!$R31*'IS Y1'!U$4)</f>
        <v>0</v>
      </c>
      <c r="V16" s="87">
        <f>IF('2.0 Assumptions'!$Q31="Fixed",'2.0 Assumptions'!$R31,'2.0 Assumptions'!$R31*'IS Y1'!V$4)</f>
        <v>0</v>
      </c>
      <c r="W16" s="87">
        <f>IF('2.0 Assumptions'!$Q31="Fixed",'2.0 Assumptions'!$R31,'2.0 Assumptions'!$R31*'IS Y1'!W$4)</f>
        <v>0</v>
      </c>
      <c r="X16" s="87">
        <f>IF('2.0 Assumptions'!$Q31="Fixed",'2.0 Assumptions'!$R31,'2.0 Assumptions'!$R31*'IS Y1'!X$4)</f>
        <v>0</v>
      </c>
      <c r="Y16" s="87">
        <f>IF('2.0 Assumptions'!$Q31="Fixed",'2.0 Assumptions'!$R31,'2.0 Assumptions'!$R31*'IS Y1'!Y$4)</f>
        <v>0</v>
      </c>
      <c r="Z16" s="87">
        <f>IF('2.0 Assumptions'!$Q31="Fixed",'2.0 Assumptions'!$R31,'2.0 Assumptions'!$R31*'IS Y1'!Z$4)</f>
        <v>0</v>
      </c>
      <c r="AA16" s="87">
        <f t="shared" si="4"/>
        <v>0</v>
      </c>
      <c r="AB16" s="157">
        <f t="shared" si="3"/>
        <v>0</v>
      </c>
    </row>
    <row r="17" spans="1:32" ht="14" customHeight="1" x14ac:dyDescent="0.2">
      <c r="A17" s="77"/>
      <c r="B17" s="78"/>
      <c r="C17" s="78"/>
      <c r="D17" s="78" t="str">
        <f>'2.0 Assumptions'!A32</f>
        <v>Marketing</v>
      </c>
      <c r="E17" s="86"/>
      <c r="F17" s="78"/>
      <c r="G17" s="78"/>
      <c r="H17" s="78"/>
      <c r="I17" s="78"/>
      <c r="J17" s="78"/>
      <c r="K17" s="78"/>
      <c r="L17" s="78"/>
      <c r="M17" s="78"/>
      <c r="N17" s="78"/>
      <c r="O17" s="87">
        <f>IF('2.0 Assumptions'!$Q32="Fixed",'2.0 Assumptions'!$R32,'2.0 Assumptions'!$R32*'IS Y1'!O$4)</f>
        <v>0</v>
      </c>
      <c r="P17" s="87">
        <f>IF('2.0 Assumptions'!$Q32="Fixed",'2.0 Assumptions'!$R32,'2.0 Assumptions'!$R32*'IS Y1'!P$4)</f>
        <v>0</v>
      </c>
      <c r="Q17" s="87">
        <f>IF('2.0 Assumptions'!$Q32="Fixed",'2.0 Assumptions'!$R32,'2.0 Assumptions'!$R32*'IS Y1'!Q$4)</f>
        <v>0</v>
      </c>
      <c r="R17" s="87">
        <f>IF('2.0 Assumptions'!$Q32="Fixed",'2.0 Assumptions'!$R32,'2.0 Assumptions'!$R32*'IS Y1'!R$4)</f>
        <v>0</v>
      </c>
      <c r="S17" s="87">
        <f>IF('2.0 Assumptions'!$Q32="Fixed",'2.0 Assumptions'!$R32,'2.0 Assumptions'!$R32*'IS Y1'!S$4)</f>
        <v>0</v>
      </c>
      <c r="T17" s="87">
        <f>IF('2.0 Assumptions'!$Q32="Fixed",'2.0 Assumptions'!$R32,'2.0 Assumptions'!$R32*'IS Y1'!T$4)</f>
        <v>0</v>
      </c>
      <c r="U17" s="87">
        <f>IF('2.0 Assumptions'!$Q32="Fixed",'2.0 Assumptions'!$R32,'2.0 Assumptions'!$R32*'IS Y1'!U$4)</f>
        <v>0</v>
      </c>
      <c r="V17" s="87">
        <f>IF('2.0 Assumptions'!$Q32="Fixed",'2.0 Assumptions'!$R32,'2.0 Assumptions'!$R32*'IS Y1'!V$4)</f>
        <v>0</v>
      </c>
      <c r="W17" s="87">
        <f>IF('2.0 Assumptions'!$Q32="Fixed",'2.0 Assumptions'!$R32,'2.0 Assumptions'!$R32*'IS Y1'!W$4)</f>
        <v>0</v>
      </c>
      <c r="X17" s="87">
        <f>IF('2.0 Assumptions'!$Q32="Fixed",'2.0 Assumptions'!$R32,'2.0 Assumptions'!$R32*'IS Y1'!X$4)</f>
        <v>0</v>
      </c>
      <c r="Y17" s="87">
        <f>IF('2.0 Assumptions'!$Q32="Fixed",'2.0 Assumptions'!$R32,'2.0 Assumptions'!$R32*'IS Y1'!Y$4)</f>
        <v>0</v>
      </c>
      <c r="Z17" s="87">
        <f>IF('2.0 Assumptions'!$Q32="Fixed",'2.0 Assumptions'!$R32,'2.0 Assumptions'!$R32*'IS Y1'!Z$4)</f>
        <v>0</v>
      </c>
      <c r="AA17" s="87">
        <f t="shared" si="4"/>
        <v>0</v>
      </c>
      <c r="AB17" s="157">
        <f t="shared" si="3"/>
        <v>0</v>
      </c>
    </row>
    <row r="18" spans="1:32" ht="14" customHeight="1" x14ac:dyDescent="0.2">
      <c r="A18" s="77"/>
      <c r="B18" s="78"/>
      <c r="C18" s="78"/>
      <c r="D18" s="78" t="str">
        <f>'2.0 Assumptions'!A33</f>
        <v>Professional Fees</v>
      </c>
      <c r="E18" s="86"/>
      <c r="F18" s="78"/>
      <c r="G18" s="78"/>
      <c r="H18" s="78"/>
      <c r="I18" s="78"/>
      <c r="J18" s="78"/>
      <c r="K18" s="78"/>
      <c r="L18" s="78"/>
      <c r="M18" s="78"/>
      <c r="N18" s="78"/>
      <c r="O18" s="87">
        <f>IF('2.0 Assumptions'!$Q33="Fixed",'2.0 Assumptions'!$R33,'2.0 Assumptions'!$R33*'IS Y1'!O$4)</f>
        <v>0</v>
      </c>
      <c r="P18" s="87">
        <f>IF('2.0 Assumptions'!$Q33="Fixed",'2.0 Assumptions'!$R33,'2.0 Assumptions'!$R33*'IS Y1'!P$4)</f>
        <v>0</v>
      </c>
      <c r="Q18" s="87">
        <f>IF('2.0 Assumptions'!$Q33="Fixed",'2.0 Assumptions'!$R33,'2.0 Assumptions'!$R33*'IS Y1'!Q$4)</f>
        <v>0</v>
      </c>
      <c r="R18" s="87">
        <f>IF('2.0 Assumptions'!$Q33="Fixed",'2.0 Assumptions'!$R33,'2.0 Assumptions'!$R33*'IS Y1'!R$4)</f>
        <v>0</v>
      </c>
      <c r="S18" s="87">
        <f>IF('2.0 Assumptions'!$Q33="Fixed",'2.0 Assumptions'!$R33,'2.0 Assumptions'!$R33*'IS Y1'!S$4)</f>
        <v>0</v>
      </c>
      <c r="T18" s="87">
        <f>IF('2.0 Assumptions'!$Q33="Fixed",'2.0 Assumptions'!$R33,'2.0 Assumptions'!$R33*'IS Y1'!T$4)</f>
        <v>0</v>
      </c>
      <c r="U18" s="87">
        <f>IF('2.0 Assumptions'!$Q33="Fixed",'2.0 Assumptions'!$R33,'2.0 Assumptions'!$R33*'IS Y1'!U$4)</f>
        <v>0</v>
      </c>
      <c r="V18" s="87">
        <f>IF('2.0 Assumptions'!$Q33="Fixed",'2.0 Assumptions'!$R33,'2.0 Assumptions'!$R33*'IS Y1'!V$4)</f>
        <v>0</v>
      </c>
      <c r="W18" s="87">
        <f>IF('2.0 Assumptions'!$Q33="Fixed",'2.0 Assumptions'!$R33,'2.0 Assumptions'!$R33*'IS Y1'!W$4)</f>
        <v>0</v>
      </c>
      <c r="X18" s="87">
        <f>IF('2.0 Assumptions'!$Q33="Fixed",'2.0 Assumptions'!$R33,'2.0 Assumptions'!$R33*'IS Y1'!X$4)</f>
        <v>0</v>
      </c>
      <c r="Y18" s="87">
        <f>IF('2.0 Assumptions'!$Q33="Fixed",'2.0 Assumptions'!$R33,'2.0 Assumptions'!$R33*'IS Y1'!Y$4)</f>
        <v>0</v>
      </c>
      <c r="Z18" s="87">
        <f>IF('2.0 Assumptions'!$Q33="Fixed",'2.0 Assumptions'!$R33,'2.0 Assumptions'!$R33*'IS Y1'!Z$4)</f>
        <v>0</v>
      </c>
      <c r="AA18" s="87">
        <f t="shared" si="4"/>
        <v>0</v>
      </c>
      <c r="AB18" s="157">
        <f t="shared" si="3"/>
        <v>0</v>
      </c>
    </row>
    <row r="19" spans="1:32" ht="14" customHeight="1" x14ac:dyDescent="0.2">
      <c r="A19" s="77"/>
      <c r="B19" s="78"/>
      <c r="C19" s="78"/>
      <c r="D19" s="78" t="str">
        <f>'2.0 Assumptions'!A34</f>
        <v>Other Expenses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87">
        <f>IF('2.0 Assumptions'!$Q34="Fixed",'2.0 Assumptions'!$R34,'2.0 Assumptions'!$R34*'IS Y1'!O$4)</f>
        <v>0</v>
      </c>
      <c r="P19" s="87">
        <f>IF('2.0 Assumptions'!$Q34="Fixed",'2.0 Assumptions'!$R34,'2.0 Assumptions'!$R34*'IS Y1'!P$4)</f>
        <v>0</v>
      </c>
      <c r="Q19" s="87">
        <f>IF('2.0 Assumptions'!$Q34="Fixed",'2.0 Assumptions'!$R34,'2.0 Assumptions'!$R34*'IS Y1'!Q$4)</f>
        <v>0</v>
      </c>
      <c r="R19" s="87">
        <f>IF('2.0 Assumptions'!$Q34="Fixed",'2.0 Assumptions'!$R34,'2.0 Assumptions'!$R34*'IS Y1'!R$4)</f>
        <v>0</v>
      </c>
      <c r="S19" s="87">
        <f>IF('2.0 Assumptions'!$Q34="Fixed",'2.0 Assumptions'!$R34,'2.0 Assumptions'!$R34*'IS Y1'!S$4)</f>
        <v>0</v>
      </c>
      <c r="T19" s="87">
        <f>IF('2.0 Assumptions'!$Q34="Fixed",'2.0 Assumptions'!$R34,'2.0 Assumptions'!$R34*'IS Y1'!T$4)</f>
        <v>0</v>
      </c>
      <c r="U19" s="87">
        <f>IF('2.0 Assumptions'!$Q34="Fixed",'2.0 Assumptions'!$R34,'2.0 Assumptions'!$R34*'IS Y1'!U$4)</f>
        <v>0</v>
      </c>
      <c r="V19" s="87">
        <f>IF('2.0 Assumptions'!$Q34="Fixed",'2.0 Assumptions'!$R34,'2.0 Assumptions'!$R34*'IS Y1'!V$4)</f>
        <v>0</v>
      </c>
      <c r="W19" s="87">
        <f>IF('2.0 Assumptions'!$Q34="Fixed",'2.0 Assumptions'!$R34,'2.0 Assumptions'!$R34*'IS Y1'!W$4)</f>
        <v>0</v>
      </c>
      <c r="X19" s="87">
        <f>IF('2.0 Assumptions'!$Q34="Fixed",'2.0 Assumptions'!$R34,'2.0 Assumptions'!$R34*'IS Y1'!X$4)</f>
        <v>0</v>
      </c>
      <c r="Y19" s="87">
        <f>IF('2.0 Assumptions'!$Q34="Fixed",'2.0 Assumptions'!$R34,'2.0 Assumptions'!$R34*'IS Y1'!Y$4)</f>
        <v>0</v>
      </c>
      <c r="Z19" s="87">
        <f>IF('2.0 Assumptions'!$Q34="Fixed",'2.0 Assumptions'!$R34,'2.0 Assumptions'!$R34*'IS Y1'!Z$4)</f>
        <v>0</v>
      </c>
      <c r="AA19" s="87">
        <f t="shared" si="4"/>
        <v>0</v>
      </c>
      <c r="AB19" s="157">
        <f t="shared" si="3"/>
        <v>0</v>
      </c>
    </row>
    <row r="20" spans="1:32" ht="14" customHeight="1" x14ac:dyDescent="0.2">
      <c r="A20" s="77"/>
      <c r="B20" s="78"/>
      <c r="C20" s="78"/>
      <c r="D20" s="78" t="str">
        <f>'2.0 Assumptions'!A35</f>
        <v>Travel and Meals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87">
        <f>IF('2.0 Assumptions'!$Q35="Fixed",'2.0 Assumptions'!$R35,'2.0 Assumptions'!$R35*'IS Y1'!O$4)</f>
        <v>0</v>
      </c>
      <c r="P20" s="87">
        <f>IF('2.0 Assumptions'!$Q35="Fixed",'2.0 Assumptions'!$R35,'2.0 Assumptions'!$R35*'IS Y1'!P$4)</f>
        <v>0</v>
      </c>
      <c r="Q20" s="87">
        <f>IF('2.0 Assumptions'!$Q35="Fixed",'2.0 Assumptions'!$R35,'2.0 Assumptions'!$R35*'IS Y1'!Q$4)</f>
        <v>0</v>
      </c>
      <c r="R20" s="87">
        <f>IF('2.0 Assumptions'!$Q35="Fixed",'2.0 Assumptions'!$R35,'2.0 Assumptions'!$R35*'IS Y1'!R$4)</f>
        <v>0</v>
      </c>
      <c r="S20" s="87">
        <f>IF('2.0 Assumptions'!$Q35="Fixed",'2.0 Assumptions'!$R35,'2.0 Assumptions'!$R35*'IS Y1'!S$4)</f>
        <v>0</v>
      </c>
      <c r="T20" s="87">
        <f>IF('2.0 Assumptions'!$Q35="Fixed",'2.0 Assumptions'!$R35,'2.0 Assumptions'!$R35*'IS Y1'!T$4)</f>
        <v>0</v>
      </c>
      <c r="U20" s="87">
        <f>IF('2.0 Assumptions'!$Q35="Fixed",'2.0 Assumptions'!$R35,'2.0 Assumptions'!$R35*'IS Y1'!U$4)</f>
        <v>0</v>
      </c>
      <c r="V20" s="87">
        <f>IF('2.0 Assumptions'!$Q35="Fixed",'2.0 Assumptions'!$R35,'2.0 Assumptions'!$R35*'IS Y1'!V$4)</f>
        <v>0</v>
      </c>
      <c r="W20" s="87">
        <f>IF('2.0 Assumptions'!$Q35="Fixed",'2.0 Assumptions'!$R35,'2.0 Assumptions'!$R35*'IS Y1'!W$4)</f>
        <v>0</v>
      </c>
      <c r="X20" s="87">
        <f>IF('2.0 Assumptions'!$Q35="Fixed",'2.0 Assumptions'!$R35,'2.0 Assumptions'!$R35*'IS Y1'!X$4)</f>
        <v>0</v>
      </c>
      <c r="Y20" s="87">
        <f>IF('2.0 Assumptions'!$Q35="Fixed",'2.0 Assumptions'!$R35,'2.0 Assumptions'!$R35*'IS Y1'!Y$4)</f>
        <v>0</v>
      </c>
      <c r="Z20" s="87">
        <f>IF('2.0 Assumptions'!$Q35="Fixed",'2.0 Assumptions'!$R35,'2.0 Assumptions'!$R35*'IS Y1'!Z$4)</f>
        <v>0</v>
      </c>
      <c r="AA20" s="87">
        <f t="shared" si="4"/>
        <v>0</v>
      </c>
      <c r="AB20" s="157">
        <f t="shared" si="3"/>
        <v>0</v>
      </c>
    </row>
    <row r="21" spans="1:32" ht="14" customHeight="1" x14ac:dyDescent="0.2">
      <c r="A21" s="77"/>
      <c r="B21" s="78"/>
      <c r="C21" s="78"/>
      <c r="D21" s="78">
        <f>'2.0 Assumptions'!A36</f>
        <v>0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87">
        <f>IF('2.0 Assumptions'!$Q36="Fixed",'2.0 Assumptions'!$R36,'2.0 Assumptions'!$R36*'IS Y1'!O$4)</f>
        <v>0</v>
      </c>
      <c r="P21" s="87">
        <f>IF('2.0 Assumptions'!$Q36="Fixed",'2.0 Assumptions'!$R36,'2.0 Assumptions'!$R36*'IS Y1'!P$4)</f>
        <v>0</v>
      </c>
      <c r="Q21" s="87">
        <f>IF('2.0 Assumptions'!$Q36="Fixed",'2.0 Assumptions'!$R36,'2.0 Assumptions'!$R36*'IS Y1'!Q$4)</f>
        <v>0</v>
      </c>
      <c r="R21" s="87">
        <f>IF('2.0 Assumptions'!$Q36="Fixed",'2.0 Assumptions'!$R36,'2.0 Assumptions'!$R36*'IS Y1'!R$4)</f>
        <v>0</v>
      </c>
      <c r="S21" s="87">
        <f>IF('2.0 Assumptions'!$Q36="Fixed",'2.0 Assumptions'!$R36,'2.0 Assumptions'!$R36*'IS Y1'!S$4)</f>
        <v>0</v>
      </c>
      <c r="T21" s="87">
        <f>IF('2.0 Assumptions'!$Q36="Fixed",'2.0 Assumptions'!$R36,'2.0 Assumptions'!$R36*'IS Y1'!T$4)</f>
        <v>0</v>
      </c>
      <c r="U21" s="87">
        <f>IF('2.0 Assumptions'!$Q36="Fixed",'2.0 Assumptions'!$R36,'2.0 Assumptions'!$R36*'IS Y1'!U$4)</f>
        <v>0</v>
      </c>
      <c r="V21" s="87">
        <f>IF('2.0 Assumptions'!$Q36="Fixed",'2.0 Assumptions'!$R36,'2.0 Assumptions'!$R36*'IS Y1'!V$4)</f>
        <v>0</v>
      </c>
      <c r="W21" s="87">
        <f>IF('2.0 Assumptions'!$Q36="Fixed",'2.0 Assumptions'!$R36,'2.0 Assumptions'!$R36*'IS Y1'!W$4)</f>
        <v>0</v>
      </c>
      <c r="X21" s="87">
        <f>IF('2.0 Assumptions'!$Q36="Fixed",'2.0 Assumptions'!$R36,'2.0 Assumptions'!$R36*'IS Y1'!X$4)</f>
        <v>0</v>
      </c>
      <c r="Y21" s="87">
        <f>IF('2.0 Assumptions'!$Q36="Fixed",'2.0 Assumptions'!$R36,'2.0 Assumptions'!$R36*'IS Y1'!Y$4)</f>
        <v>0</v>
      </c>
      <c r="Z21" s="87">
        <f>IF('2.0 Assumptions'!$Q36="Fixed",'2.0 Assumptions'!$R36,'2.0 Assumptions'!$R36*'IS Y1'!Z$4)</f>
        <v>0</v>
      </c>
      <c r="AA21" s="87">
        <f t="shared" si="4"/>
        <v>0</v>
      </c>
      <c r="AB21" s="157">
        <f t="shared" si="3"/>
        <v>0</v>
      </c>
    </row>
    <row r="22" spans="1:32" ht="14" customHeight="1" x14ac:dyDescent="0.2">
      <c r="A22" s="77"/>
      <c r="B22" s="78"/>
      <c r="C22" s="78"/>
      <c r="D22" s="78">
        <f>'2.0 Assumptions'!A37</f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87">
        <f>IF('2.0 Assumptions'!$Q37="Fixed",'2.0 Assumptions'!$R37,'2.0 Assumptions'!$R37*'IS Y1'!O$4)</f>
        <v>0</v>
      </c>
      <c r="P22" s="87">
        <f>IF('2.0 Assumptions'!$Q37="Fixed",'2.0 Assumptions'!$R37,'2.0 Assumptions'!$R37*'IS Y1'!P$4)</f>
        <v>0</v>
      </c>
      <c r="Q22" s="87">
        <f>IF('2.0 Assumptions'!$Q37="Fixed",'2.0 Assumptions'!$R37,'2.0 Assumptions'!$R37*'IS Y1'!Q$4)</f>
        <v>0</v>
      </c>
      <c r="R22" s="87">
        <f>IF('2.0 Assumptions'!$Q37="Fixed",'2.0 Assumptions'!$R37,'2.0 Assumptions'!$R37*'IS Y1'!R$4)</f>
        <v>0</v>
      </c>
      <c r="S22" s="87">
        <f>IF('2.0 Assumptions'!$Q37="Fixed",'2.0 Assumptions'!$R37,'2.0 Assumptions'!$R37*'IS Y1'!S$4)</f>
        <v>0</v>
      </c>
      <c r="T22" s="87">
        <f>IF('2.0 Assumptions'!$Q37="Fixed",'2.0 Assumptions'!$R37,'2.0 Assumptions'!$R37*'IS Y1'!T$4)</f>
        <v>0</v>
      </c>
      <c r="U22" s="87">
        <f>IF('2.0 Assumptions'!$Q37="Fixed",'2.0 Assumptions'!$R37,'2.0 Assumptions'!$R37*'IS Y1'!U$4)</f>
        <v>0</v>
      </c>
      <c r="V22" s="87">
        <f>IF('2.0 Assumptions'!$Q37="Fixed",'2.0 Assumptions'!$R37,'2.0 Assumptions'!$R37*'IS Y1'!V$4)</f>
        <v>0</v>
      </c>
      <c r="W22" s="87">
        <f>IF('2.0 Assumptions'!$Q37="Fixed",'2.0 Assumptions'!$R37,'2.0 Assumptions'!$R37*'IS Y1'!W$4)</f>
        <v>0</v>
      </c>
      <c r="X22" s="87">
        <f>IF('2.0 Assumptions'!$Q37="Fixed",'2.0 Assumptions'!$R37,'2.0 Assumptions'!$R37*'IS Y1'!X$4)</f>
        <v>0</v>
      </c>
      <c r="Y22" s="87">
        <f>IF('2.0 Assumptions'!$Q37="Fixed",'2.0 Assumptions'!$R37,'2.0 Assumptions'!$R37*'IS Y1'!Y$4)</f>
        <v>0</v>
      </c>
      <c r="Z22" s="87">
        <f>IF('2.0 Assumptions'!$Q37="Fixed",'2.0 Assumptions'!$R37,'2.0 Assumptions'!$R37*'IS Y1'!Z$4)</f>
        <v>0</v>
      </c>
      <c r="AA22" s="87">
        <f t="shared" si="4"/>
        <v>0</v>
      </c>
      <c r="AB22" s="157">
        <f t="shared" si="3"/>
        <v>0</v>
      </c>
    </row>
    <row r="23" spans="1:32" ht="14" customHeight="1" thickBot="1" x14ac:dyDescent="0.25">
      <c r="A23" s="77"/>
      <c r="B23" s="78"/>
      <c r="C23" s="78"/>
      <c r="D23" s="78">
        <f>'2.0 Assumptions'!A38</f>
        <v>0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158">
        <f>IF('2.0 Assumptions'!$Q38="Fixed",'2.0 Assumptions'!$R38,'2.0 Assumptions'!$R38*'IS Y1'!O$4)</f>
        <v>0</v>
      </c>
      <c r="P23" s="158">
        <f>IF('2.0 Assumptions'!$Q38="Fixed",'2.0 Assumptions'!$R38,'2.0 Assumptions'!$R38*'IS Y1'!P$4)</f>
        <v>0</v>
      </c>
      <c r="Q23" s="158">
        <f>IF('2.0 Assumptions'!$Q38="Fixed",'2.0 Assumptions'!$R38,'2.0 Assumptions'!$R38*'IS Y1'!Q$4)</f>
        <v>0</v>
      </c>
      <c r="R23" s="158">
        <f>IF('2.0 Assumptions'!$Q38="Fixed",'2.0 Assumptions'!$R38,'2.0 Assumptions'!$R38*'IS Y1'!R$4)</f>
        <v>0</v>
      </c>
      <c r="S23" s="158">
        <f>IF('2.0 Assumptions'!$Q38="Fixed",'2.0 Assumptions'!$R38,'2.0 Assumptions'!$R38*'IS Y1'!S$4)</f>
        <v>0</v>
      </c>
      <c r="T23" s="158">
        <f>IF('2.0 Assumptions'!$Q38="Fixed",'2.0 Assumptions'!$R38,'2.0 Assumptions'!$R38*'IS Y1'!T$4)</f>
        <v>0</v>
      </c>
      <c r="U23" s="158">
        <f>IF('2.0 Assumptions'!$Q38="Fixed",'2.0 Assumptions'!$R38,'2.0 Assumptions'!$R38*'IS Y1'!U$4)</f>
        <v>0</v>
      </c>
      <c r="V23" s="158">
        <f>IF('2.0 Assumptions'!$Q38="Fixed",'2.0 Assumptions'!$R38,'2.0 Assumptions'!$R38*'IS Y1'!V$4)</f>
        <v>0</v>
      </c>
      <c r="W23" s="158">
        <f>IF('2.0 Assumptions'!$Q38="Fixed",'2.0 Assumptions'!$R38,'2.0 Assumptions'!$R38*'IS Y1'!W$4)</f>
        <v>0</v>
      </c>
      <c r="X23" s="158">
        <f>IF('2.0 Assumptions'!$Q38="Fixed",'2.0 Assumptions'!$R38,'2.0 Assumptions'!$R38*'IS Y1'!X$4)</f>
        <v>0</v>
      </c>
      <c r="Y23" s="158">
        <f>IF('2.0 Assumptions'!$Q38="Fixed",'2.0 Assumptions'!$R38,'2.0 Assumptions'!$R38*'IS Y1'!Y$4)</f>
        <v>0</v>
      </c>
      <c r="Z23" s="158">
        <f>IF('2.0 Assumptions'!$Q38="Fixed",'2.0 Assumptions'!$R38,'2.0 Assumptions'!$R38*'IS Y1'!Z$4)</f>
        <v>0</v>
      </c>
      <c r="AA23" s="158">
        <f t="shared" si="4"/>
        <v>0</v>
      </c>
      <c r="AB23" s="258">
        <f t="shared" si="3"/>
        <v>0</v>
      </c>
    </row>
    <row r="24" spans="1:32" ht="14" customHeight="1" thickTop="1" x14ac:dyDescent="0.2">
      <c r="A24" s="77"/>
      <c r="B24" s="78"/>
      <c r="C24" s="78" t="s">
        <v>74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87">
        <f t="shared" ref="O24:AA24" si="5">SUM(O10:O23)</f>
        <v>0</v>
      </c>
      <c r="P24" s="87">
        <f t="shared" si="5"/>
        <v>0</v>
      </c>
      <c r="Q24" s="87">
        <f t="shared" si="5"/>
        <v>0</v>
      </c>
      <c r="R24" s="87">
        <f t="shared" si="5"/>
        <v>0</v>
      </c>
      <c r="S24" s="87">
        <f t="shared" si="5"/>
        <v>0</v>
      </c>
      <c r="T24" s="87">
        <f t="shared" si="5"/>
        <v>0</v>
      </c>
      <c r="U24" s="87">
        <f t="shared" si="5"/>
        <v>0</v>
      </c>
      <c r="V24" s="87">
        <f t="shared" si="5"/>
        <v>0</v>
      </c>
      <c r="W24" s="87">
        <f t="shared" si="5"/>
        <v>0</v>
      </c>
      <c r="X24" s="87">
        <f t="shared" si="5"/>
        <v>0</v>
      </c>
      <c r="Y24" s="87">
        <f t="shared" si="5"/>
        <v>0</v>
      </c>
      <c r="Z24" s="87">
        <f t="shared" si="5"/>
        <v>0</v>
      </c>
      <c r="AA24" s="87">
        <f t="shared" si="5"/>
        <v>0</v>
      </c>
      <c r="AB24" s="157">
        <f>AVERAGE(O24:Z24)</f>
        <v>0</v>
      </c>
      <c r="AE24" s="5"/>
    </row>
    <row r="25" spans="1:32" ht="14" customHeight="1" x14ac:dyDescent="0.2">
      <c r="A25" s="77"/>
      <c r="B25" s="78"/>
      <c r="C25" s="78"/>
      <c r="D25" s="159" t="s">
        <v>48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160" t="e">
        <f t="shared" ref="O25:AA25" si="6">O24/O4</f>
        <v>#DIV/0!</v>
      </c>
      <c r="P25" s="160" t="e">
        <f t="shared" si="6"/>
        <v>#DIV/0!</v>
      </c>
      <c r="Q25" s="160" t="e">
        <f t="shared" si="6"/>
        <v>#DIV/0!</v>
      </c>
      <c r="R25" s="160" t="e">
        <f t="shared" si="6"/>
        <v>#DIV/0!</v>
      </c>
      <c r="S25" s="160" t="e">
        <f t="shared" si="6"/>
        <v>#DIV/0!</v>
      </c>
      <c r="T25" s="160" t="e">
        <f t="shared" si="6"/>
        <v>#DIV/0!</v>
      </c>
      <c r="U25" s="160" t="e">
        <f t="shared" si="6"/>
        <v>#DIV/0!</v>
      </c>
      <c r="V25" s="160" t="e">
        <f t="shared" si="6"/>
        <v>#DIV/0!</v>
      </c>
      <c r="W25" s="160" t="e">
        <f t="shared" si="6"/>
        <v>#DIV/0!</v>
      </c>
      <c r="X25" s="160" t="e">
        <f t="shared" si="6"/>
        <v>#DIV/0!</v>
      </c>
      <c r="Y25" s="160" t="e">
        <f t="shared" si="6"/>
        <v>#DIV/0!</v>
      </c>
      <c r="Z25" s="160" t="e">
        <f t="shared" si="6"/>
        <v>#DIV/0!</v>
      </c>
      <c r="AA25" s="160" t="e">
        <f t="shared" si="6"/>
        <v>#DIV/0!</v>
      </c>
      <c r="AB25" s="161" t="e">
        <f>AVERAGE(O25:Z25)</f>
        <v>#DIV/0!</v>
      </c>
      <c r="AE25" s="5"/>
      <c r="AF25" s="10"/>
    </row>
    <row r="26" spans="1:32" ht="14" customHeight="1" x14ac:dyDescent="0.2">
      <c r="A26" s="77"/>
      <c r="B26" s="78"/>
      <c r="C26" s="78"/>
      <c r="D26" s="159" t="s">
        <v>78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160" t="e">
        <f t="shared" ref="O26:AA26" si="7">O24/O6</f>
        <v>#DIV/0!</v>
      </c>
      <c r="P26" s="160" t="e">
        <f t="shared" si="7"/>
        <v>#DIV/0!</v>
      </c>
      <c r="Q26" s="160" t="e">
        <f t="shared" si="7"/>
        <v>#DIV/0!</v>
      </c>
      <c r="R26" s="160" t="e">
        <f t="shared" si="7"/>
        <v>#DIV/0!</v>
      </c>
      <c r="S26" s="160" t="e">
        <f t="shared" si="7"/>
        <v>#DIV/0!</v>
      </c>
      <c r="T26" s="160" t="e">
        <f t="shared" si="7"/>
        <v>#DIV/0!</v>
      </c>
      <c r="U26" s="160" t="e">
        <f t="shared" si="7"/>
        <v>#DIV/0!</v>
      </c>
      <c r="V26" s="160" t="e">
        <f t="shared" si="7"/>
        <v>#DIV/0!</v>
      </c>
      <c r="W26" s="160" t="e">
        <f t="shared" si="7"/>
        <v>#DIV/0!</v>
      </c>
      <c r="X26" s="160" t="e">
        <f t="shared" si="7"/>
        <v>#DIV/0!</v>
      </c>
      <c r="Y26" s="160" t="e">
        <f t="shared" si="7"/>
        <v>#DIV/0!</v>
      </c>
      <c r="Z26" s="160" t="e">
        <f t="shared" si="7"/>
        <v>#DIV/0!</v>
      </c>
      <c r="AA26" s="160" t="e">
        <f t="shared" si="7"/>
        <v>#DIV/0!</v>
      </c>
      <c r="AB26" s="161" t="e">
        <f>AVERAGE(O26:Z26)</f>
        <v>#DIV/0!</v>
      </c>
      <c r="AE26" s="5"/>
      <c r="AF26" s="10"/>
    </row>
    <row r="27" spans="1:32" ht="14" customHeight="1" x14ac:dyDescent="0.2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155"/>
      <c r="AE27" s="5"/>
    </row>
    <row r="28" spans="1:32" ht="14" customHeight="1" x14ac:dyDescent="0.2">
      <c r="A28" s="77"/>
      <c r="B28" s="78"/>
      <c r="C28" s="78" t="s">
        <v>38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155"/>
      <c r="AE28" s="5"/>
    </row>
    <row r="29" spans="1:32" ht="14" customHeight="1" x14ac:dyDescent="0.2">
      <c r="A29" s="77"/>
      <c r="B29" s="78"/>
      <c r="C29" s="78"/>
      <c r="D29" s="78" t="s">
        <v>218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87">
        <f ca="1">OFFSET('LC - New Loan'!$G$8,'IS Y1'!O2,0)</f>
        <v>0</v>
      </c>
      <c r="P29" s="87">
        <f ca="1">OFFSET('LC - New Loan'!$G$8,'IS Y1'!P2,0)</f>
        <v>0</v>
      </c>
      <c r="Q29" s="87">
        <f ca="1">OFFSET('LC - New Loan'!$G$8,'IS Y1'!Q2,0)</f>
        <v>0</v>
      </c>
      <c r="R29" s="87">
        <f ca="1">OFFSET('LC - New Loan'!$G$8,'IS Y1'!R2,0)</f>
        <v>0</v>
      </c>
      <c r="S29" s="87">
        <f ca="1">OFFSET('LC - New Loan'!$G$8,'IS Y1'!S2,0)</f>
        <v>0</v>
      </c>
      <c r="T29" s="87">
        <f ca="1">OFFSET('LC - New Loan'!$G$8,'IS Y1'!T2,0)</f>
        <v>0</v>
      </c>
      <c r="U29" s="87">
        <f ca="1">OFFSET('LC - New Loan'!$G$8,'IS Y1'!U2,0)</f>
        <v>0</v>
      </c>
      <c r="V29" s="87">
        <f ca="1">OFFSET('LC - New Loan'!$G$8,'IS Y1'!V2,0)</f>
        <v>0</v>
      </c>
      <c r="W29" s="87">
        <f ca="1">OFFSET('LC - New Loan'!$G$8,'IS Y1'!W2,0)</f>
        <v>0</v>
      </c>
      <c r="X29" s="87">
        <f ca="1">OFFSET('LC - New Loan'!$G$8,'IS Y1'!X2,0)</f>
        <v>0</v>
      </c>
      <c r="Y29" s="87">
        <f ca="1">OFFSET('LC - New Loan'!$G$8,'IS Y1'!Y2,0)</f>
        <v>0</v>
      </c>
      <c r="Z29" s="87">
        <f ca="1">OFFSET('LC - New Loan'!$G$8,'IS Y1'!Z2,0)</f>
        <v>0</v>
      </c>
      <c r="AA29" s="87">
        <f ca="1">SUM(O29:Z29)</f>
        <v>0</v>
      </c>
      <c r="AB29" s="157">
        <f ca="1">AVERAGE(O29:Z29)</f>
        <v>0</v>
      </c>
      <c r="AE29" s="5"/>
    </row>
    <row r="30" spans="1:32" ht="14" customHeight="1" x14ac:dyDescent="0.2">
      <c r="A30" s="77"/>
      <c r="B30" s="78"/>
      <c r="C30" s="78"/>
      <c r="D30" s="78" t="s">
        <v>158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87">
        <f ca="1">OFFSET('LC - Loan 1'!$G$8,'IS Y1'!O2,0)</f>
        <v>0</v>
      </c>
      <c r="P30" s="87">
        <f ca="1">OFFSET('LC - Loan 1'!$G$8,'IS Y1'!P2,0)</f>
        <v>0</v>
      </c>
      <c r="Q30" s="87">
        <f ca="1">OFFSET('LC - Loan 1'!$G$8,'IS Y1'!Q2,0)</f>
        <v>0</v>
      </c>
      <c r="R30" s="87">
        <f ca="1">OFFSET('LC - Loan 1'!$G$8,'IS Y1'!R2,0)</f>
        <v>0</v>
      </c>
      <c r="S30" s="87">
        <f ca="1">OFFSET('LC - Loan 1'!$G$8,'IS Y1'!S2,0)</f>
        <v>0</v>
      </c>
      <c r="T30" s="87">
        <f ca="1">OFFSET('LC - Loan 1'!$G$8,'IS Y1'!T2,0)</f>
        <v>0</v>
      </c>
      <c r="U30" s="87">
        <f ca="1">OFFSET('LC - Loan 1'!$G$8,'IS Y1'!U2,0)</f>
        <v>0</v>
      </c>
      <c r="V30" s="87">
        <f ca="1">OFFSET('LC - Loan 1'!$G$8,'IS Y1'!V2,0)</f>
        <v>0</v>
      </c>
      <c r="W30" s="87">
        <f ca="1">OFFSET('LC - Loan 1'!$G$8,'IS Y1'!W2,0)</f>
        <v>0</v>
      </c>
      <c r="X30" s="87">
        <f ca="1">OFFSET('LC - Loan 1'!$G$8,'IS Y1'!X2,0)</f>
        <v>0</v>
      </c>
      <c r="Y30" s="87">
        <f ca="1">OFFSET('LC - Loan 1'!$G$8,'IS Y1'!Y2,0)</f>
        <v>0</v>
      </c>
      <c r="Z30" s="87">
        <f ca="1">OFFSET('LC - Loan 1'!$G$8,'IS Y1'!Z2,0)</f>
        <v>0</v>
      </c>
      <c r="AA30" s="87">
        <f ca="1">SUM(O30:Z30)</f>
        <v>0</v>
      </c>
      <c r="AB30" s="157">
        <f ca="1">AVERAGE(O30:Z30)</f>
        <v>0</v>
      </c>
      <c r="AE30" s="5"/>
    </row>
    <row r="31" spans="1:32" ht="14" customHeight="1" x14ac:dyDescent="0.2">
      <c r="A31" s="77"/>
      <c r="B31" s="78"/>
      <c r="C31" s="78"/>
      <c r="D31" s="78" t="s">
        <v>159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87">
        <f ca="1">OFFSET('LC - Loan 2'!$G$8,'IS Y1'!O2,0)</f>
        <v>0</v>
      </c>
      <c r="P31" s="87">
        <f ca="1">OFFSET('LC - Loan 2'!$G$8,'IS Y1'!P2,0)</f>
        <v>0</v>
      </c>
      <c r="Q31" s="87">
        <f ca="1">OFFSET('LC - Loan 2'!$G$8,'IS Y1'!Q2,0)</f>
        <v>0</v>
      </c>
      <c r="R31" s="87">
        <f ca="1">OFFSET('LC - Loan 2'!$G$8,'IS Y1'!R2,0)</f>
        <v>0</v>
      </c>
      <c r="S31" s="87">
        <f ca="1">OFFSET('LC - Loan 2'!$G$8,'IS Y1'!S2,0)</f>
        <v>0</v>
      </c>
      <c r="T31" s="87">
        <f ca="1">OFFSET('LC - Loan 2'!$G$8,'IS Y1'!T2,0)</f>
        <v>0</v>
      </c>
      <c r="U31" s="87">
        <f ca="1">OFFSET('LC - Loan 2'!$G$8,'IS Y1'!U2,0)</f>
        <v>0</v>
      </c>
      <c r="V31" s="87">
        <f ca="1">OFFSET('LC - Loan 2'!$G$8,'IS Y1'!V2,0)</f>
        <v>0</v>
      </c>
      <c r="W31" s="87">
        <f ca="1">OFFSET('LC - Loan 2'!$G$8,'IS Y1'!W2,0)</f>
        <v>0</v>
      </c>
      <c r="X31" s="87">
        <f ca="1">OFFSET('LC - Loan 2'!$G$8,'IS Y1'!X2,0)</f>
        <v>0</v>
      </c>
      <c r="Y31" s="87">
        <f ca="1">OFFSET('LC - Loan 2'!$G$8,'IS Y1'!Y2,0)</f>
        <v>0</v>
      </c>
      <c r="Z31" s="87">
        <f ca="1">OFFSET('LC - Loan 2'!$G$8,'IS Y1'!Z2,0)</f>
        <v>0</v>
      </c>
      <c r="AA31" s="87">
        <f ca="1">SUM(O31:Z31)</f>
        <v>0</v>
      </c>
      <c r="AB31" s="157">
        <f ca="1">AVERAGE(O31:Z31)</f>
        <v>0</v>
      </c>
      <c r="AE31" s="5"/>
    </row>
    <row r="32" spans="1:32" ht="14" customHeight="1" x14ac:dyDescent="0.2">
      <c r="A32" s="77"/>
      <c r="B32" s="78"/>
      <c r="C32" s="78"/>
      <c r="D32" s="78" t="s">
        <v>160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87">
        <f ca="1">OFFSET('LC - Loan 3'!$G$9,'IS Y1'!O2,0)</f>
        <v>0</v>
      </c>
      <c r="P32" s="87">
        <f ca="1">OFFSET('LC - Loan 3'!$G$9,'IS Y1'!P2,0)</f>
        <v>0</v>
      </c>
      <c r="Q32" s="87">
        <f ca="1">OFFSET('LC - Loan 3'!$G$9,'IS Y1'!Q2,0)</f>
        <v>0</v>
      </c>
      <c r="R32" s="87">
        <f ca="1">OFFSET('LC - Loan 3'!$G$9,'IS Y1'!R2,0)</f>
        <v>0</v>
      </c>
      <c r="S32" s="87">
        <f ca="1">OFFSET('LC - Loan 3'!$G$9,'IS Y1'!S2,0)</f>
        <v>0</v>
      </c>
      <c r="T32" s="87">
        <f ca="1">OFFSET('LC - Loan 3'!$G$9,'IS Y1'!T2,0)</f>
        <v>0</v>
      </c>
      <c r="U32" s="87">
        <f ca="1">OFFSET('LC - Loan 3'!$G$9,'IS Y1'!U2,0)</f>
        <v>0</v>
      </c>
      <c r="V32" s="87">
        <f ca="1">OFFSET('LC - Loan 3'!$G$9,'IS Y1'!V2,0)</f>
        <v>0</v>
      </c>
      <c r="W32" s="87">
        <f ca="1">OFFSET('LC - Loan 3'!$G$9,'IS Y1'!W2,0)</f>
        <v>0</v>
      </c>
      <c r="X32" s="87">
        <f ca="1">OFFSET('LC - Loan 3'!$G$9,'IS Y1'!X2,0)</f>
        <v>0</v>
      </c>
      <c r="Y32" s="87">
        <f ca="1">OFFSET('LC - Loan 3'!$G$9,'IS Y1'!Y2,0)</f>
        <v>0</v>
      </c>
      <c r="Z32" s="87">
        <f ca="1">OFFSET('LC - Loan 3'!$G$9,'IS Y1'!Z2,0)</f>
        <v>0</v>
      </c>
      <c r="AA32" s="87">
        <f ca="1">OFFSET('LC - Loan 3'!$G$9,'IS Y1'!AA2,0)</f>
        <v>0</v>
      </c>
      <c r="AB32" s="157">
        <f ca="1">AVERAGE(O32:Z32)</f>
        <v>0</v>
      </c>
      <c r="AE32" s="5"/>
    </row>
    <row r="33" spans="1:31" ht="14" customHeight="1" x14ac:dyDescent="0.2">
      <c r="A33" s="77"/>
      <c r="B33" s="78"/>
      <c r="C33" s="78" t="s">
        <v>73</v>
      </c>
      <c r="D33" s="78"/>
      <c r="F33" s="78"/>
      <c r="G33" s="78"/>
      <c r="H33" s="78"/>
      <c r="I33" s="78"/>
      <c r="J33" s="78"/>
      <c r="K33" s="78"/>
      <c r="L33" s="78"/>
      <c r="M33" s="78"/>
      <c r="N33" s="78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157"/>
    </row>
    <row r="34" spans="1:31" ht="14" customHeight="1" x14ac:dyDescent="0.2">
      <c r="A34" s="77"/>
      <c r="B34" s="78"/>
      <c r="C34" s="78"/>
      <c r="D34" s="86" t="s">
        <v>33</v>
      </c>
      <c r="F34" s="78"/>
      <c r="G34" s="78"/>
      <c r="H34" s="78"/>
      <c r="I34" s="78"/>
      <c r="J34" s="78"/>
      <c r="K34" s="78"/>
      <c r="L34" s="78"/>
      <c r="M34" s="78"/>
      <c r="N34" s="78"/>
      <c r="O34" s="87">
        <f>'4.0 Opening BS'!$L$8/15/12</f>
        <v>0</v>
      </c>
      <c r="P34" s="87">
        <f>'4.0 Opening BS'!$L$8/15/12</f>
        <v>0</v>
      </c>
      <c r="Q34" s="87">
        <f>'4.0 Opening BS'!$L$8/15/12</f>
        <v>0</v>
      </c>
      <c r="R34" s="87">
        <f>'4.0 Opening BS'!$L$8/15/12</f>
        <v>0</v>
      </c>
      <c r="S34" s="87">
        <f>'4.0 Opening BS'!$L$8/15/12</f>
        <v>0</v>
      </c>
      <c r="T34" s="87">
        <f>'4.0 Opening BS'!$L$8/15/12</f>
        <v>0</v>
      </c>
      <c r="U34" s="87">
        <f>'4.0 Opening BS'!$L$8/15/12</f>
        <v>0</v>
      </c>
      <c r="V34" s="87">
        <f>'4.0 Opening BS'!$L$8/15/12</f>
        <v>0</v>
      </c>
      <c r="W34" s="87">
        <f>'4.0 Opening BS'!$L$8/15/12</f>
        <v>0</v>
      </c>
      <c r="X34" s="87">
        <f>'4.0 Opening BS'!$L$8/15/12</f>
        <v>0</v>
      </c>
      <c r="Y34" s="87">
        <f>'4.0 Opening BS'!$L$8/15/12</f>
        <v>0</v>
      </c>
      <c r="Z34" s="87">
        <f>'4.0 Opening BS'!$L$8/15/12</f>
        <v>0</v>
      </c>
      <c r="AA34" s="87">
        <f t="shared" ref="AA34:AA36" si="8">SUM(O34:Z34)</f>
        <v>0</v>
      </c>
      <c r="AB34" s="157">
        <f t="shared" ref="AB34:AB36" si="9">AVERAGE(O34:Z34)</f>
        <v>0</v>
      </c>
    </row>
    <row r="35" spans="1:31" ht="14" customHeight="1" x14ac:dyDescent="0.2">
      <c r="A35" s="77"/>
      <c r="B35" s="78"/>
      <c r="C35" s="78"/>
      <c r="D35" s="86" t="s">
        <v>40</v>
      </c>
      <c r="F35" s="78"/>
      <c r="G35" s="78"/>
      <c r="H35" s="78"/>
      <c r="I35" s="78"/>
      <c r="J35" s="78"/>
      <c r="K35" s="78"/>
      <c r="L35" s="78"/>
      <c r="M35" s="78"/>
      <c r="N35" s="78"/>
      <c r="O35" s="87">
        <f>'4.0 Opening BS'!$L$9/7/12</f>
        <v>0</v>
      </c>
      <c r="P35" s="87">
        <f>'4.0 Opening BS'!$L$9/7/12</f>
        <v>0</v>
      </c>
      <c r="Q35" s="87">
        <f>'4.0 Opening BS'!$L$9/7/12</f>
        <v>0</v>
      </c>
      <c r="R35" s="87">
        <f>'4.0 Opening BS'!$L$9/7/12</f>
        <v>0</v>
      </c>
      <c r="S35" s="87">
        <f>'4.0 Opening BS'!$L$9/7/12</f>
        <v>0</v>
      </c>
      <c r="T35" s="87">
        <f>'4.0 Opening BS'!$L$9/7/12</f>
        <v>0</v>
      </c>
      <c r="U35" s="87">
        <f>'4.0 Opening BS'!$L$9/7/12</f>
        <v>0</v>
      </c>
      <c r="V35" s="87">
        <f>'4.0 Opening BS'!$L$9/7/12</f>
        <v>0</v>
      </c>
      <c r="W35" s="87">
        <f>'4.0 Opening BS'!$L$9/7/12</f>
        <v>0</v>
      </c>
      <c r="X35" s="87">
        <f>'4.0 Opening BS'!$L$9/7/12</f>
        <v>0</v>
      </c>
      <c r="Y35" s="87">
        <f>'4.0 Opening BS'!$L$9/7/12</f>
        <v>0</v>
      </c>
      <c r="Z35" s="87">
        <f>'4.0 Opening BS'!$L$9/7/12</f>
        <v>0</v>
      </c>
      <c r="AA35" s="87">
        <f t="shared" si="8"/>
        <v>0</v>
      </c>
      <c r="AB35" s="157">
        <f t="shared" si="9"/>
        <v>0</v>
      </c>
    </row>
    <row r="36" spans="1:31" ht="14" customHeight="1" x14ac:dyDescent="0.2">
      <c r="A36" s="77"/>
      <c r="B36" s="78"/>
      <c r="C36" s="78"/>
      <c r="D36" s="86" t="s">
        <v>10</v>
      </c>
      <c r="F36" s="78"/>
      <c r="G36" s="78"/>
      <c r="H36" s="78"/>
      <c r="I36" s="78"/>
      <c r="J36" s="78"/>
      <c r="K36" s="78"/>
      <c r="L36" s="78"/>
      <c r="M36" s="78"/>
      <c r="N36" s="78"/>
      <c r="O36" s="87">
        <f>'4.0 Opening BS'!$L$10/5/12</f>
        <v>0</v>
      </c>
      <c r="P36" s="87">
        <f>'4.0 Opening BS'!$L$10/5/12</f>
        <v>0</v>
      </c>
      <c r="Q36" s="87">
        <f>'4.0 Opening BS'!$L$10/5/12</f>
        <v>0</v>
      </c>
      <c r="R36" s="87">
        <f>'4.0 Opening BS'!$L$10/5/12</f>
        <v>0</v>
      </c>
      <c r="S36" s="87">
        <f>'4.0 Opening BS'!$L$10/5/12</f>
        <v>0</v>
      </c>
      <c r="T36" s="87">
        <f>'4.0 Opening BS'!$L$10/5/12</f>
        <v>0</v>
      </c>
      <c r="U36" s="87">
        <f>'4.0 Opening BS'!$L$10/5/12</f>
        <v>0</v>
      </c>
      <c r="V36" s="87">
        <f>'4.0 Opening BS'!$L$10/5/12</f>
        <v>0</v>
      </c>
      <c r="W36" s="87">
        <f>'4.0 Opening BS'!$L$10/5/12</f>
        <v>0</v>
      </c>
      <c r="X36" s="87">
        <f>'4.0 Opening BS'!$L$10/5/12</f>
        <v>0</v>
      </c>
      <c r="Y36" s="87">
        <f>'4.0 Opening BS'!$L$10/5/12</f>
        <v>0</v>
      </c>
      <c r="Z36" s="87">
        <f>'4.0 Opening BS'!$L$10/5/12</f>
        <v>0</v>
      </c>
      <c r="AA36" s="87">
        <f t="shared" si="8"/>
        <v>0</v>
      </c>
      <c r="AB36" s="157">
        <f t="shared" si="9"/>
        <v>0</v>
      </c>
    </row>
    <row r="37" spans="1:31" ht="14" customHeight="1" x14ac:dyDescent="0.2">
      <c r="A37" s="77"/>
      <c r="B37" s="78"/>
      <c r="C37" s="78"/>
      <c r="D37" s="78"/>
      <c r="E37" s="137"/>
      <c r="F37" s="78"/>
      <c r="G37" s="78"/>
      <c r="H37" s="78"/>
      <c r="I37" s="78"/>
      <c r="J37" s="78"/>
      <c r="K37" s="78"/>
      <c r="L37" s="78"/>
      <c r="M37" s="78"/>
      <c r="N37" s="78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155"/>
      <c r="AE37" s="5"/>
    </row>
    <row r="38" spans="1:31" ht="14" customHeight="1" x14ac:dyDescent="0.2">
      <c r="A38" s="77"/>
      <c r="B38" s="78"/>
      <c r="C38" s="137" t="s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87">
        <f ca="1">O24+SUM(O29:O36)</f>
        <v>0</v>
      </c>
      <c r="P38" s="87">
        <f t="shared" ref="P38:Z38" ca="1" si="10">P24+SUM(P29:P36)</f>
        <v>0</v>
      </c>
      <c r="Q38" s="87">
        <f t="shared" ca="1" si="10"/>
        <v>0</v>
      </c>
      <c r="R38" s="87">
        <f t="shared" ca="1" si="10"/>
        <v>0</v>
      </c>
      <c r="S38" s="87">
        <f t="shared" ca="1" si="10"/>
        <v>0</v>
      </c>
      <c r="T38" s="87">
        <f t="shared" ca="1" si="10"/>
        <v>0</v>
      </c>
      <c r="U38" s="87">
        <f t="shared" ca="1" si="10"/>
        <v>0</v>
      </c>
      <c r="V38" s="87">
        <f t="shared" ca="1" si="10"/>
        <v>0</v>
      </c>
      <c r="W38" s="87">
        <f t="shared" ca="1" si="10"/>
        <v>0</v>
      </c>
      <c r="X38" s="87">
        <f t="shared" ca="1" si="10"/>
        <v>0</v>
      </c>
      <c r="Y38" s="87">
        <f t="shared" ca="1" si="10"/>
        <v>0</v>
      </c>
      <c r="Z38" s="87">
        <f t="shared" ca="1" si="10"/>
        <v>0</v>
      </c>
      <c r="AA38" s="87">
        <f ca="1">SUM(O38:Z38)</f>
        <v>0</v>
      </c>
      <c r="AB38" s="157">
        <f ca="1">AVERAGE(O38:Z38)</f>
        <v>0</v>
      </c>
      <c r="AE38" s="5"/>
    </row>
    <row r="39" spans="1:31" ht="14" customHeight="1" x14ac:dyDescent="0.2">
      <c r="A39" s="77"/>
      <c r="B39" s="78"/>
      <c r="C39" s="78"/>
      <c r="D39" s="159" t="s">
        <v>48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60" t="e">
        <f t="shared" ref="O39:AA39" ca="1" si="11">O38/O4</f>
        <v>#DIV/0!</v>
      </c>
      <c r="P39" s="160" t="e">
        <f t="shared" ca="1" si="11"/>
        <v>#DIV/0!</v>
      </c>
      <c r="Q39" s="160" t="e">
        <f t="shared" ca="1" si="11"/>
        <v>#DIV/0!</v>
      </c>
      <c r="R39" s="160" t="e">
        <f t="shared" ca="1" si="11"/>
        <v>#DIV/0!</v>
      </c>
      <c r="S39" s="160" t="e">
        <f t="shared" ca="1" si="11"/>
        <v>#DIV/0!</v>
      </c>
      <c r="T39" s="160" t="e">
        <f t="shared" ca="1" si="11"/>
        <v>#DIV/0!</v>
      </c>
      <c r="U39" s="160" t="e">
        <f t="shared" ca="1" si="11"/>
        <v>#DIV/0!</v>
      </c>
      <c r="V39" s="160" t="e">
        <f t="shared" ca="1" si="11"/>
        <v>#DIV/0!</v>
      </c>
      <c r="W39" s="160" t="e">
        <f t="shared" ca="1" si="11"/>
        <v>#DIV/0!</v>
      </c>
      <c r="X39" s="160" t="e">
        <f t="shared" ca="1" si="11"/>
        <v>#DIV/0!</v>
      </c>
      <c r="Y39" s="160" t="e">
        <f t="shared" ca="1" si="11"/>
        <v>#DIV/0!</v>
      </c>
      <c r="Z39" s="160" t="e">
        <f t="shared" ca="1" si="11"/>
        <v>#DIV/0!</v>
      </c>
      <c r="AA39" s="160" t="e">
        <f t="shared" ca="1" si="11"/>
        <v>#DIV/0!</v>
      </c>
      <c r="AB39" s="161" t="e">
        <f ca="1">AVERAGE(O39:Z39)</f>
        <v>#DIV/0!</v>
      </c>
      <c r="AE39" s="5"/>
    </row>
    <row r="40" spans="1:31" ht="14" customHeight="1" x14ac:dyDescent="0.2">
      <c r="A40" s="77"/>
      <c r="B40" s="78"/>
      <c r="C40" s="78"/>
      <c r="D40" s="159" t="s">
        <v>78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160" t="e">
        <f t="shared" ref="O40:AA40" ca="1" si="12">O38/O6</f>
        <v>#DIV/0!</v>
      </c>
      <c r="P40" s="160" t="e">
        <f t="shared" ca="1" si="12"/>
        <v>#DIV/0!</v>
      </c>
      <c r="Q40" s="160" t="e">
        <f t="shared" ca="1" si="12"/>
        <v>#DIV/0!</v>
      </c>
      <c r="R40" s="160" t="e">
        <f t="shared" ca="1" si="12"/>
        <v>#DIV/0!</v>
      </c>
      <c r="S40" s="160" t="e">
        <f t="shared" ca="1" si="12"/>
        <v>#DIV/0!</v>
      </c>
      <c r="T40" s="160" t="e">
        <f t="shared" ca="1" si="12"/>
        <v>#DIV/0!</v>
      </c>
      <c r="U40" s="160" t="e">
        <f t="shared" ca="1" si="12"/>
        <v>#DIV/0!</v>
      </c>
      <c r="V40" s="160" t="e">
        <f t="shared" ca="1" si="12"/>
        <v>#DIV/0!</v>
      </c>
      <c r="W40" s="160" t="e">
        <f t="shared" ca="1" si="12"/>
        <v>#DIV/0!</v>
      </c>
      <c r="X40" s="160" t="e">
        <f t="shared" ca="1" si="12"/>
        <v>#DIV/0!</v>
      </c>
      <c r="Y40" s="160" t="e">
        <f t="shared" ca="1" si="12"/>
        <v>#DIV/0!</v>
      </c>
      <c r="Z40" s="160" t="e">
        <f t="shared" ca="1" si="12"/>
        <v>#DIV/0!</v>
      </c>
      <c r="AA40" s="160" t="e">
        <f t="shared" ca="1" si="12"/>
        <v>#DIV/0!</v>
      </c>
      <c r="AB40" s="161" t="e">
        <f ca="1">AVERAGE(O40:Z40)</f>
        <v>#DIV/0!</v>
      </c>
      <c r="AE40" s="5"/>
    </row>
    <row r="41" spans="1:31" ht="14" customHeight="1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55"/>
      <c r="AE41" s="5"/>
    </row>
    <row r="42" spans="1:31" ht="14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144" t="str">
        <f t="shared" ref="O42:Z42" si="13">O3</f>
        <v>October</v>
      </c>
      <c r="P42" s="144" t="str">
        <f t="shared" si="13"/>
        <v>November</v>
      </c>
      <c r="Q42" s="144" t="str">
        <f t="shared" si="13"/>
        <v>December</v>
      </c>
      <c r="R42" s="144" t="str">
        <f t="shared" si="13"/>
        <v>January</v>
      </c>
      <c r="S42" s="144" t="str">
        <f t="shared" si="13"/>
        <v>February</v>
      </c>
      <c r="T42" s="144" t="str">
        <f t="shared" si="13"/>
        <v>March</v>
      </c>
      <c r="U42" s="144" t="str">
        <f t="shared" si="13"/>
        <v>April</v>
      </c>
      <c r="V42" s="144" t="str">
        <f t="shared" si="13"/>
        <v>May</v>
      </c>
      <c r="W42" s="144" t="str">
        <f t="shared" si="13"/>
        <v>June</v>
      </c>
      <c r="X42" s="144" t="str">
        <f t="shared" si="13"/>
        <v>July</v>
      </c>
      <c r="Y42" s="144" t="str">
        <f t="shared" si="13"/>
        <v>August</v>
      </c>
      <c r="Z42" s="144" t="str">
        <f t="shared" si="13"/>
        <v>September</v>
      </c>
      <c r="AA42" s="156" t="s">
        <v>2</v>
      </c>
      <c r="AB42" s="155"/>
      <c r="AE42" s="5"/>
    </row>
    <row r="43" spans="1:31" ht="14" customHeight="1" x14ac:dyDescent="0.2">
      <c r="A43" s="77"/>
      <c r="B43" s="137" t="s">
        <v>81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87">
        <f t="shared" ref="O43:AA43" ca="1" si="14">O6-O38</f>
        <v>0</v>
      </c>
      <c r="P43" s="87">
        <f t="shared" ca="1" si="14"/>
        <v>0</v>
      </c>
      <c r="Q43" s="87">
        <f t="shared" ca="1" si="14"/>
        <v>0</v>
      </c>
      <c r="R43" s="87">
        <f t="shared" ca="1" si="14"/>
        <v>0</v>
      </c>
      <c r="S43" s="87">
        <f t="shared" ca="1" si="14"/>
        <v>0</v>
      </c>
      <c r="T43" s="87">
        <f t="shared" ca="1" si="14"/>
        <v>0</v>
      </c>
      <c r="U43" s="87">
        <f t="shared" ca="1" si="14"/>
        <v>0</v>
      </c>
      <c r="V43" s="87">
        <f t="shared" ca="1" si="14"/>
        <v>0</v>
      </c>
      <c r="W43" s="87">
        <f t="shared" ca="1" si="14"/>
        <v>0</v>
      </c>
      <c r="X43" s="87">
        <f t="shared" ca="1" si="14"/>
        <v>0</v>
      </c>
      <c r="Y43" s="87">
        <f t="shared" ca="1" si="14"/>
        <v>0</v>
      </c>
      <c r="Z43" s="87">
        <f t="shared" ca="1" si="14"/>
        <v>0</v>
      </c>
      <c r="AA43" s="87">
        <f t="shared" ca="1" si="14"/>
        <v>0</v>
      </c>
      <c r="AB43" s="157">
        <f ca="1">AVERAGE(O43:Z43)</f>
        <v>0</v>
      </c>
      <c r="AE43" s="5"/>
    </row>
    <row r="44" spans="1:31" ht="14" customHeight="1" x14ac:dyDescent="0.2">
      <c r="A44" s="77"/>
      <c r="B44" s="78"/>
      <c r="C44" s="159" t="s">
        <v>48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160" t="e">
        <f t="shared" ref="O44:AA44" ca="1" si="15">O43/O4</f>
        <v>#DIV/0!</v>
      </c>
      <c r="P44" s="160" t="e">
        <f t="shared" ca="1" si="15"/>
        <v>#DIV/0!</v>
      </c>
      <c r="Q44" s="160" t="e">
        <f t="shared" ca="1" si="15"/>
        <v>#DIV/0!</v>
      </c>
      <c r="R44" s="160" t="e">
        <f t="shared" ca="1" si="15"/>
        <v>#DIV/0!</v>
      </c>
      <c r="S44" s="160" t="e">
        <f t="shared" ca="1" si="15"/>
        <v>#DIV/0!</v>
      </c>
      <c r="T44" s="160" t="e">
        <f t="shared" ca="1" si="15"/>
        <v>#DIV/0!</v>
      </c>
      <c r="U44" s="160" t="e">
        <f t="shared" ca="1" si="15"/>
        <v>#DIV/0!</v>
      </c>
      <c r="V44" s="160" t="e">
        <f t="shared" ca="1" si="15"/>
        <v>#DIV/0!</v>
      </c>
      <c r="W44" s="160" t="e">
        <f t="shared" ca="1" si="15"/>
        <v>#DIV/0!</v>
      </c>
      <c r="X44" s="160" t="e">
        <f t="shared" ca="1" si="15"/>
        <v>#DIV/0!</v>
      </c>
      <c r="Y44" s="160" t="e">
        <f t="shared" ca="1" si="15"/>
        <v>#DIV/0!</v>
      </c>
      <c r="Z44" s="160" t="e">
        <f t="shared" ca="1" si="15"/>
        <v>#DIV/0!</v>
      </c>
      <c r="AA44" s="160" t="e">
        <f t="shared" ca="1" si="15"/>
        <v>#DIV/0!</v>
      </c>
      <c r="AB44" s="163" t="e">
        <f ca="1">AVERAGE(O44:Z44)</f>
        <v>#DIV/0!</v>
      </c>
    </row>
    <row r="45" spans="1:31" ht="14" customHeight="1" x14ac:dyDescent="0.2">
      <c r="A45" s="135"/>
      <c r="B45" s="81"/>
      <c r="C45" s="164" t="s">
        <v>78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165" t="e">
        <f t="shared" ref="O45:AA45" ca="1" si="16">O43/O6</f>
        <v>#DIV/0!</v>
      </c>
      <c r="P45" s="165" t="e">
        <f t="shared" ca="1" si="16"/>
        <v>#DIV/0!</v>
      </c>
      <c r="Q45" s="165" t="e">
        <f t="shared" ca="1" si="16"/>
        <v>#DIV/0!</v>
      </c>
      <c r="R45" s="165" t="e">
        <f t="shared" ca="1" si="16"/>
        <v>#DIV/0!</v>
      </c>
      <c r="S45" s="165" t="e">
        <f t="shared" ca="1" si="16"/>
        <v>#DIV/0!</v>
      </c>
      <c r="T45" s="165" t="e">
        <f t="shared" ca="1" si="16"/>
        <v>#DIV/0!</v>
      </c>
      <c r="U45" s="165" t="e">
        <f t="shared" ca="1" si="16"/>
        <v>#DIV/0!</v>
      </c>
      <c r="V45" s="165" t="e">
        <f t="shared" ca="1" si="16"/>
        <v>#DIV/0!</v>
      </c>
      <c r="W45" s="165" t="e">
        <f t="shared" ca="1" si="16"/>
        <v>#DIV/0!</v>
      </c>
      <c r="X45" s="165" t="e">
        <f t="shared" ca="1" si="16"/>
        <v>#DIV/0!</v>
      </c>
      <c r="Y45" s="165" t="e">
        <f t="shared" ca="1" si="16"/>
        <v>#DIV/0!</v>
      </c>
      <c r="Z45" s="165" t="e">
        <f t="shared" ca="1" si="16"/>
        <v>#DIV/0!</v>
      </c>
      <c r="AA45" s="165" t="e">
        <f t="shared" ca="1" si="16"/>
        <v>#DIV/0!</v>
      </c>
      <c r="AB45" s="166" t="e">
        <f ca="1">AVERAGE(O45:Z45)</f>
        <v>#DIV/0!</v>
      </c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AD26"/>
  <sheetViews>
    <sheetView showGridLines="0" zoomScale="113" zoomScaleNormal="200" workbookViewId="0">
      <pane xSplit="14" topLeftCell="O1" activePane="topRight" state="frozen"/>
      <selection activeCell="X4" sqref="X4"/>
      <selection pane="topRight" activeCell="O22" sqref="O22:Z22"/>
    </sheetView>
  </sheetViews>
  <sheetFormatPr baseColWidth="10" defaultColWidth="8.83203125" defaultRowHeight="14" customHeight="1" x14ac:dyDescent="0.2"/>
  <cols>
    <col min="1" max="14" width="2.6640625" style="3" customWidth="1"/>
    <col min="15" max="27" width="12.6640625" style="6" customWidth="1"/>
    <col min="28" max="29" width="8.83203125" style="3"/>
    <col min="30" max="30" width="10.1640625" style="3" bestFit="1" customWidth="1"/>
    <col min="31" max="31" width="9.5" style="3" bestFit="1" customWidth="1"/>
    <col min="32" max="16384" width="8.83203125" style="3"/>
  </cols>
  <sheetData>
    <row r="1" spans="1:30" ht="14" customHeight="1" x14ac:dyDescent="0.2">
      <c r="A1" s="75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33"/>
    </row>
    <row r="2" spans="1:30" ht="14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09">
        <v>1</v>
      </c>
      <c r="P2" s="209">
        <v>2</v>
      </c>
      <c r="Q2" s="209">
        <v>3</v>
      </c>
      <c r="R2" s="209">
        <v>4</v>
      </c>
      <c r="S2" s="209">
        <v>5</v>
      </c>
      <c r="T2" s="209">
        <v>6</v>
      </c>
      <c r="U2" s="209">
        <v>7</v>
      </c>
      <c r="V2" s="209">
        <v>8</v>
      </c>
      <c r="W2" s="209">
        <v>9</v>
      </c>
      <c r="X2" s="209">
        <v>10</v>
      </c>
      <c r="Y2" s="209">
        <v>11</v>
      </c>
      <c r="Z2" s="209">
        <v>12</v>
      </c>
      <c r="AA2" s="167"/>
    </row>
    <row r="3" spans="1:30" ht="14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44" t="str">
        <f>'Sales COGS Y1'!K4</f>
        <v>October</v>
      </c>
      <c r="P3" s="144" t="str">
        <f>'Sales COGS Y1'!L4</f>
        <v>November</v>
      </c>
      <c r="Q3" s="144" t="str">
        <f>'Sales COGS Y1'!M4</f>
        <v>December</v>
      </c>
      <c r="R3" s="144" t="str">
        <f>'Sales COGS Y1'!N4</f>
        <v>January</v>
      </c>
      <c r="S3" s="144" t="str">
        <f>'Sales COGS Y1'!O4</f>
        <v>February</v>
      </c>
      <c r="T3" s="144" t="str">
        <f>'Sales COGS Y1'!P4</f>
        <v>March</v>
      </c>
      <c r="U3" s="144" t="str">
        <f>'Sales COGS Y1'!Q4</f>
        <v>April</v>
      </c>
      <c r="V3" s="144" t="str">
        <f>'Sales COGS Y1'!R4</f>
        <v>May</v>
      </c>
      <c r="W3" s="144" t="str">
        <f>'Sales COGS Y1'!S4</f>
        <v>June</v>
      </c>
      <c r="X3" s="144" t="str">
        <f>'Sales COGS Y1'!T4</f>
        <v>July</v>
      </c>
      <c r="Y3" s="144" t="str">
        <f>'Sales COGS Y1'!U4</f>
        <v>August</v>
      </c>
      <c r="Z3" s="144" t="str">
        <f>'Sales COGS Y1'!V4</f>
        <v>September</v>
      </c>
      <c r="AA3" s="168" t="s">
        <v>2</v>
      </c>
    </row>
    <row r="4" spans="1:30" ht="14" customHeight="1" x14ac:dyDescent="0.2">
      <c r="A4" s="77"/>
      <c r="B4" s="137" t="s">
        <v>75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87">
        <f>'4.0 Opening BS'!L4</f>
        <v>0</v>
      </c>
      <c r="P4" s="87">
        <f ca="1">O22</f>
        <v>0</v>
      </c>
      <c r="Q4" s="87">
        <f t="shared" ref="Q4:Z4" ca="1" si="0">P22</f>
        <v>0</v>
      </c>
      <c r="R4" s="87">
        <f t="shared" ca="1" si="0"/>
        <v>0</v>
      </c>
      <c r="S4" s="87">
        <f t="shared" ca="1" si="0"/>
        <v>0</v>
      </c>
      <c r="T4" s="87">
        <f t="shared" ca="1" si="0"/>
        <v>0</v>
      </c>
      <c r="U4" s="87">
        <f t="shared" ca="1" si="0"/>
        <v>0</v>
      </c>
      <c r="V4" s="87">
        <f t="shared" ca="1" si="0"/>
        <v>0</v>
      </c>
      <c r="W4" s="87">
        <f t="shared" ca="1" si="0"/>
        <v>0</v>
      </c>
      <c r="X4" s="87">
        <f t="shared" ca="1" si="0"/>
        <v>0</v>
      </c>
      <c r="Y4" s="87">
        <f t="shared" ca="1" si="0"/>
        <v>0</v>
      </c>
      <c r="Z4" s="87">
        <f t="shared" ca="1" si="0"/>
        <v>0</v>
      </c>
      <c r="AA4" s="80"/>
    </row>
    <row r="5" spans="1:30" ht="14" customHeight="1" x14ac:dyDescent="0.2">
      <c r="A5" s="77"/>
      <c r="B5" s="13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0"/>
    </row>
    <row r="6" spans="1:30" ht="14" customHeight="1" x14ac:dyDescent="0.2">
      <c r="A6" s="77"/>
      <c r="B6" s="137" t="s">
        <v>206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0"/>
    </row>
    <row r="7" spans="1:30" ht="14" customHeight="1" x14ac:dyDescent="0.2">
      <c r="A7" s="77"/>
      <c r="B7" s="137"/>
      <c r="C7" s="78" t="s">
        <v>188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7">
        <f ca="1">'IS Y1'!O43</f>
        <v>0</v>
      </c>
      <c r="P7" s="87">
        <f ca="1">'IS Y1'!P43</f>
        <v>0</v>
      </c>
      <c r="Q7" s="87">
        <f ca="1">'IS Y1'!Q43</f>
        <v>0</v>
      </c>
      <c r="R7" s="87">
        <f ca="1">'IS Y1'!R43</f>
        <v>0</v>
      </c>
      <c r="S7" s="87">
        <f ca="1">'IS Y1'!S43</f>
        <v>0</v>
      </c>
      <c r="T7" s="87">
        <f ca="1">'IS Y1'!T43</f>
        <v>0</v>
      </c>
      <c r="U7" s="87">
        <f ca="1">'IS Y1'!U43</f>
        <v>0</v>
      </c>
      <c r="V7" s="87">
        <f ca="1">'IS Y1'!V43</f>
        <v>0</v>
      </c>
      <c r="W7" s="87">
        <f ca="1">'IS Y1'!W43</f>
        <v>0</v>
      </c>
      <c r="X7" s="87">
        <f ca="1">'IS Y1'!X43</f>
        <v>0</v>
      </c>
      <c r="Y7" s="87">
        <f ca="1">'IS Y1'!Y43</f>
        <v>0</v>
      </c>
      <c r="Z7" s="87">
        <f ca="1">'IS Y1'!Z43</f>
        <v>0</v>
      </c>
      <c r="AA7" s="80">
        <f ca="1">SUM(O7:Z7)</f>
        <v>0</v>
      </c>
    </row>
    <row r="8" spans="1:30" ht="14" customHeight="1" x14ac:dyDescent="0.2">
      <c r="A8" s="77"/>
      <c r="B8" s="137"/>
      <c r="C8" s="78" t="s">
        <v>201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0"/>
    </row>
    <row r="9" spans="1:30" ht="14" customHeight="1" x14ac:dyDescent="0.2">
      <c r="A9" s="77"/>
      <c r="B9" s="137"/>
      <c r="C9" s="78"/>
      <c r="D9" s="78" t="s">
        <v>73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87">
        <f>SUM('IS Y1'!O34:O36)</f>
        <v>0</v>
      </c>
      <c r="P9" s="87">
        <f>SUM('IS Y1'!P34:P36)</f>
        <v>0</v>
      </c>
      <c r="Q9" s="87">
        <f>SUM('IS Y1'!Q34:Q36)</f>
        <v>0</v>
      </c>
      <c r="R9" s="87">
        <f>SUM('IS Y1'!R34:R36)</f>
        <v>0</v>
      </c>
      <c r="S9" s="87">
        <f>SUM('IS Y1'!S34:S36)</f>
        <v>0</v>
      </c>
      <c r="T9" s="87">
        <f>SUM('IS Y1'!T34:T36)</f>
        <v>0</v>
      </c>
      <c r="U9" s="87">
        <f>SUM('IS Y1'!U34:U36)</f>
        <v>0</v>
      </c>
      <c r="V9" s="87">
        <f>SUM('IS Y1'!V34:V36)</f>
        <v>0</v>
      </c>
      <c r="W9" s="87">
        <f>SUM('IS Y1'!W34:W36)</f>
        <v>0</v>
      </c>
      <c r="X9" s="87">
        <f>SUM('IS Y1'!X34:X36)</f>
        <v>0</v>
      </c>
      <c r="Y9" s="87">
        <f>SUM('IS Y1'!Y34:Y36)</f>
        <v>0</v>
      </c>
      <c r="Z9" s="87">
        <f>SUM('IS Y1'!Z34:Z36)</f>
        <v>0</v>
      </c>
      <c r="AA9" s="80">
        <f>SUM(O9:Z9)</f>
        <v>0</v>
      </c>
    </row>
    <row r="10" spans="1:30" ht="14" customHeight="1" x14ac:dyDescent="0.2">
      <c r="A10" s="77"/>
      <c r="B10" s="137"/>
      <c r="C10" s="78"/>
      <c r="D10" s="78" t="s">
        <v>204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87">
        <f>'3.0 Capital Budget'!O43</f>
        <v>0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0"/>
    </row>
    <row r="11" spans="1:30" ht="14" customHeight="1" x14ac:dyDescent="0.2">
      <c r="A11" s="77"/>
      <c r="B11" s="137"/>
      <c r="C11" s="78"/>
      <c r="D11" s="78" t="s">
        <v>205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87">
        <f>'3.0 Capital Budget'!O48</f>
        <v>0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0"/>
    </row>
    <row r="12" spans="1:30" ht="14" customHeight="1" x14ac:dyDescent="0.2">
      <c r="A12" s="77"/>
      <c r="B12" s="137"/>
      <c r="C12" s="78" t="s">
        <v>202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0"/>
    </row>
    <row r="13" spans="1:30" ht="14" customHeight="1" x14ac:dyDescent="0.2">
      <c r="A13" s="77"/>
      <c r="B13" s="78"/>
      <c r="D13" s="78" t="s">
        <v>123</v>
      </c>
      <c r="E13" s="78"/>
      <c r="F13" s="137"/>
      <c r="G13" s="137"/>
      <c r="H13" s="137"/>
      <c r="I13" s="78"/>
      <c r="J13" s="169"/>
      <c r="K13" s="137"/>
      <c r="L13" s="137"/>
      <c r="M13" s="137"/>
      <c r="N13" s="137"/>
      <c r="O13" s="87">
        <f>-'2.0 Assumptions'!$O$5</f>
        <v>0</v>
      </c>
      <c r="P13" s="87">
        <f>-'2.0 Assumptions'!$O$5</f>
        <v>0</v>
      </c>
      <c r="Q13" s="87">
        <f>-'2.0 Assumptions'!$O$5</f>
        <v>0</v>
      </c>
      <c r="R13" s="87">
        <f>-'2.0 Assumptions'!$O$5</f>
        <v>0</v>
      </c>
      <c r="S13" s="87">
        <f>-'2.0 Assumptions'!$O$5</f>
        <v>0</v>
      </c>
      <c r="T13" s="87">
        <f>-'2.0 Assumptions'!$O$5</f>
        <v>0</v>
      </c>
      <c r="U13" s="87">
        <f>-'2.0 Assumptions'!$O$5</f>
        <v>0</v>
      </c>
      <c r="V13" s="87">
        <f>-'2.0 Assumptions'!$O$5</f>
        <v>0</v>
      </c>
      <c r="W13" s="87">
        <f>-'2.0 Assumptions'!$O$5</f>
        <v>0</v>
      </c>
      <c r="X13" s="87">
        <f>-'2.0 Assumptions'!$O$5</f>
        <v>0</v>
      </c>
      <c r="Y13" s="87">
        <f>-'2.0 Assumptions'!$O$5</f>
        <v>0</v>
      </c>
      <c r="Z13" s="87">
        <f>-'2.0 Assumptions'!$O$5</f>
        <v>0</v>
      </c>
      <c r="AA13" s="80">
        <f t="shared" ref="AA13:AA18" si="1">SUM(O13:Z13)</f>
        <v>0</v>
      </c>
      <c r="AD13" s="5"/>
    </row>
    <row r="14" spans="1:30" ht="14" customHeight="1" x14ac:dyDescent="0.2">
      <c r="A14" s="77"/>
      <c r="B14" s="78"/>
      <c r="D14" s="78" t="s">
        <v>219</v>
      </c>
      <c r="E14" s="78"/>
      <c r="F14" s="137"/>
      <c r="G14" s="137"/>
      <c r="H14" s="137"/>
      <c r="I14" s="78"/>
      <c r="J14" s="169"/>
      <c r="K14" s="137"/>
      <c r="L14" s="137"/>
      <c r="M14" s="137"/>
      <c r="N14" s="137"/>
      <c r="O14" s="87">
        <f ca="1">-OFFSET('LC - New Loan'!$F$8,'CF Y1'!O2,0)</f>
        <v>0</v>
      </c>
      <c r="P14" s="87">
        <f ca="1">-OFFSET('LC - New Loan'!$F$8,'CF Y1'!P2,0)</f>
        <v>0</v>
      </c>
      <c r="Q14" s="87">
        <f ca="1">-OFFSET('LC - New Loan'!$F$8,'CF Y1'!Q2,0)</f>
        <v>0</v>
      </c>
      <c r="R14" s="87">
        <f ca="1">-OFFSET('LC - New Loan'!$F$8,'CF Y1'!R2,0)</f>
        <v>0</v>
      </c>
      <c r="S14" s="87">
        <f ca="1">-OFFSET('LC - New Loan'!$F$8,'CF Y1'!S2,0)</f>
        <v>0</v>
      </c>
      <c r="T14" s="87">
        <f ca="1">-OFFSET('LC - New Loan'!$F$8,'CF Y1'!T2,0)</f>
        <v>0</v>
      </c>
      <c r="U14" s="87">
        <f ca="1">-OFFSET('LC - New Loan'!$F$8,'CF Y1'!U2,0)</f>
        <v>0</v>
      </c>
      <c r="V14" s="87">
        <f ca="1">-OFFSET('LC - New Loan'!$F$8,'CF Y1'!V2,0)</f>
        <v>0</v>
      </c>
      <c r="W14" s="87">
        <f ca="1">-OFFSET('LC - New Loan'!$F$8,'CF Y1'!W2,0)</f>
        <v>0</v>
      </c>
      <c r="X14" s="87">
        <f ca="1">-OFFSET('LC - New Loan'!$F$8,'CF Y1'!X2,0)</f>
        <v>0</v>
      </c>
      <c r="Y14" s="87">
        <f ca="1">-OFFSET('LC - New Loan'!$F$8,'CF Y1'!Y2,0)</f>
        <v>0</v>
      </c>
      <c r="Z14" s="87">
        <f ca="1">-OFFSET('LC - New Loan'!$F$8,'CF Y1'!Z2,0)</f>
        <v>0</v>
      </c>
      <c r="AA14" s="80">
        <f t="shared" ca="1" si="1"/>
        <v>0</v>
      </c>
      <c r="AD14" s="5"/>
    </row>
    <row r="15" spans="1:30" ht="14" customHeight="1" x14ac:dyDescent="0.2">
      <c r="A15" s="77"/>
      <c r="B15" s="78"/>
      <c r="D15" s="78" t="s">
        <v>146</v>
      </c>
      <c r="E15" s="78"/>
      <c r="F15" s="137"/>
      <c r="G15" s="137"/>
      <c r="H15" s="137"/>
      <c r="I15" s="78"/>
      <c r="J15" s="169"/>
      <c r="K15" s="137"/>
      <c r="L15" s="137"/>
      <c r="M15" s="137"/>
      <c r="N15" s="137"/>
      <c r="O15" s="87">
        <f ca="1">-OFFSET('LC - Loan 1'!$F$8,'CF Y1'!O2,0)</f>
        <v>0</v>
      </c>
      <c r="P15" s="87">
        <f ca="1">-OFFSET('LC - Loan 1'!$F$8,'CF Y1'!P2,0)</f>
        <v>0</v>
      </c>
      <c r="Q15" s="87">
        <f ca="1">OFFSET('LC - Loan 1'!$F$8,'CF Y1'!Q2,0)</f>
        <v>0</v>
      </c>
      <c r="R15" s="87">
        <f ca="1">OFFSET('LC - Loan 1'!$F$8,'CF Y1'!R2,0)</f>
        <v>0</v>
      </c>
      <c r="S15" s="87">
        <f ca="1">OFFSET('LC - Loan 1'!$F$8,'CF Y1'!S2,0)</f>
        <v>0</v>
      </c>
      <c r="T15" s="87">
        <f ca="1">OFFSET('LC - Loan 1'!$F$8,'CF Y1'!T2,0)</f>
        <v>0</v>
      </c>
      <c r="U15" s="87">
        <f ca="1">OFFSET('LC - Loan 1'!$F$8,'CF Y1'!U2,0)</f>
        <v>0</v>
      </c>
      <c r="V15" s="87">
        <f ca="1">OFFSET('LC - Loan 1'!$F$8,'CF Y1'!V2,0)</f>
        <v>0</v>
      </c>
      <c r="W15" s="87">
        <f ca="1">OFFSET('LC - Loan 1'!$F$8,'CF Y1'!W2,0)</f>
        <v>0</v>
      </c>
      <c r="X15" s="87">
        <f ca="1">OFFSET('LC - Loan 1'!$F$8,'CF Y1'!X2,0)</f>
        <v>0</v>
      </c>
      <c r="Y15" s="87">
        <f ca="1">OFFSET('LC - Loan 1'!$F$8,'CF Y1'!Y2,0)</f>
        <v>0</v>
      </c>
      <c r="Z15" s="87">
        <f ca="1">OFFSET('LC - Loan 1'!$F$8,'CF Y1'!Z2,0)</f>
        <v>0</v>
      </c>
      <c r="AA15" s="80">
        <f t="shared" ca="1" si="1"/>
        <v>0</v>
      </c>
      <c r="AD15" s="5"/>
    </row>
    <row r="16" spans="1:30" ht="14" customHeight="1" x14ac:dyDescent="0.2">
      <c r="A16" s="77"/>
      <c r="B16" s="78"/>
      <c r="D16" s="78" t="s">
        <v>147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87">
        <f ca="1">-OFFSET('LC - Loan 2'!$F$8,'CF Y1'!O2,0)</f>
        <v>0</v>
      </c>
      <c r="P16" s="87">
        <f ca="1">-OFFSET('LC - Loan 2'!$F$8,'CF Y1'!P2,0)</f>
        <v>0</v>
      </c>
      <c r="Q16" s="87">
        <f ca="1">OFFSET('LC - Loan 2'!$F$8,'CF Y1'!Q2,0)</f>
        <v>0</v>
      </c>
      <c r="R16" s="87">
        <f ca="1">OFFSET('LC - Loan 2'!$F$8,'CF Y1'!R2,0)</f>
        <v>0</v>
      </c>
      <c r="S16" s="87">
        <f ca="1">OFFSET('LC - Loan 2'!$F$8,'CF Y1'!S2,0)</f>
        <v>0</v>
      </c>
      <c r="T16" s="87">
        <f ca="1">OFFSET('LC - Loan 2'!$F$8,'CF Y1'!T2,0)</f>
        <v>0</v>
      </c>
      <c r="U16" s="87">
        <f ca="1">OFFSET('LC - Loan 2'!$F$8,'CF Y1'!U2,0)</f>
        <v>0</v>
      </c>
      <c r="V16" s="87">
        <f ca="1">OFFSET('LC - Loan 2'!$F$8,'CF Y1'!V2,0)</f>
        <v>0</v>
      </c>
      <c r="W16" s="87">
        <f ca="1">OFFSET('LC - Loan 2'!$F$8,'CF Y1'!W2,0)</f>
        <v>0</v>
      </c>
      <c r="X16" s="87">
        <f ca="1">OFFSET('LC - Loan 2'!$F$8,'CF Y1'!X2,0)</f>
        <v>0</v>
      </c>
      <c r="Y16" s="87">
        <f ca="1">OFFSET('LC - Loan 2'!$F$8,'CF Y1'!Y2,0)</f>
        <v>0</v>
      </c>
      <c r="Z16" s="87">
        <f ca="1">OFFSET('LC - Loan 2'!$F$8,'CF Y1'!Z2,0)</f>
        <v>0</v>
      </c>
      <c r="AA16" s="80">
        <f t="shared" ca="1" si="1"/>
        <v>0</v>
      </c>
      <c r="AD16" s="5"/>
    </row>
    <row r="17" spans="1:30" ht="14" customHeight="1" x14ac:dyDescent="0.2">
      <c r="A17" s="77"/>
      <c r="B17" s="78"/>
      <c r="D17" s="78" t="s">
        <v>148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87">
        <f ca="1">-OFFSET('LC - Loan 3'!$F$9,'CF Y1'!O2,0)</f>
        <v>0</v>
      </c>
      <c r="P17" s="87">
        <f ca="1">-OFFSET('LC - Loan 3'!$F$9,'CF Y1'!P2,0)</f>
        <v>0</v>
      </c>
      <c r="Q17" s="87">
        <f ca="1">-OFFSET('LC - Loan 3'!$F$9,'CF Y1'!Q2,0)</f>
        <v>0</v>
      </c>
      <c r="R17" s="87">
        <f ca="1">-OFFSET('LC - Loan 3'!$F$9,'CF Y1'!R2,0)</f>
        <v>0</v>
      </c>
      <c r="S17" s="87">
        <f ca="1">-OFFSET('LC - Loan 3'!$F$9,'CF Y1'!S2,0)</f>
        <v>0</v>
      </c>
      <c r="T17" s="87">
        <f ca="1">-OFFSET('LC - Loan 3'!$F$9,'CF Y1'!T2,0)</f>
        <v>0</v>
      </c>
      <c r="U17" s="87">
        <f ca="1">-OFFSET('LC - Loan 3'!$F$9,'CF Y1'!U2,0)</f>
        <v>0</v>
      </c>
      <c r="V17" s="87">
        <f ca="1">-OFFSET('LC - Loan 3'!$F$9,'CF Y1'!V2,0)</f>
        <v>0</v>
      </c>
      <c r="W17" s="87">
        <f ca="1">-OFFSET('LC - Loan 3'!$F$9,'CF Y1'!W2,0)</f>
        <v>0</v>
      </c>
      <c r="X17" s="87">
        <f ca="1">-OFFSET('LC - Loan 3'!$F$9,'CF Y1'!X2,0)</f>
        <v>0</v>
      </c>
      <c r="Y17" s="87">
        <f ca="1">-OFFSET('LC - Loan 3'!$F$9,'CF Y1'!Y2,0)</f>
        <v>0</v>
      </c>
      <c r="Z17" s="87">
        <f ca="1">-OFFSET('LC - Loan 3'!$F$9,'CF Y1'!Z2,0)</f>
        <v>0</v>
      </c>
      <c r="AA17" s="80">
        <f t="shared" ca="1" si="1"/>
        <v>0</v>
      </c>
      <c r="AD17" s="5"/>
    </row>
    <row r="18" spans="1:30" ht="14" customHeight="1" x14ac:dyDescent="0.2">
      <c r="A18" s="77"/>
      <c r="B18" s="78"/>
      <c r="D18" s="78" t="s">
        <v>119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87">
        <f>-'3.0 Capital Budget'!O37-'3.0 Capital Budget'!O13</f>
        <v>0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0">
        <f t="shared" si="1"/>
        <v>0</v>
      </c>
      <c r="AD18" s="5"/>
    </row>
    <row r="19" spans="1:30" ht="14" customHeight="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80"/>
      <c r="AD19" s="5"/>
    </row>
    <row r="20" spans="1:30" ht="14" customHeight="1" x14ac:dyDescent="0.2">
      <c r="A20" s="77"/>
      <c r="B20" s="137" t="s">
        <v>203</v>
      </c>
      <c r="D20" s="137"/>
      <c r="E20" s="137"/>
      <c r="F20" s="137"/>
      <c r="G20" s="137"/>
      <c r="H20" s="137"/>
      <c r="I20" s="137"/>
      <c r="J20" s="169"/>
      <c r="K20" s="137"/>
      <c r="L20" s="137"/>
      <c r="M20" s="137"/>
      <c r="N20" s="137"/>
      <c r="O20" s="140">
        <f ca="1">SUM(O7:O18)</f>
        <v>0</v>
      </c>
      <c r="P20" s="140">
        <f t="shared" ref="P20:Z20" ca="1" si="2">SUM(P7:P18)</f>
        <v>0</v>
      </c>
      <c r="Q20" s="140">
        <f t="shared" ca="1" si="2"/>
        <v>0</v>
      </c>
      <c r="R20" s="140">
        <f t="shared" ca="1" si="2"/>
        <v>0</v>
      </c>
      <c r="S20" s="140">
        <f t="shared" ca="1" si="2"/>
        <v>0</v>
      </c>
      <c r="T20" s="140">
        <f t="shared" ca="1" si="2"/>
        <v>0</v>
      </c>
      <c r="U20" s="140">
        <f t="shared" ca="1" si="2"/>
        <v>0</v>
      </c>
      <c r="V20" s="140">
        <f t="shared" ca="1" si="2"/>
        <v>0</v>
      </c>
      <c r="W20" s="140">
        <f t="shared" ca="1" si="2"/>
        <v>0</v>
      </c>
      <c r="X20" s="140">
        <f t="shared" ca="1" si="2"/>
        <v>0</v>
      </c>
      <c r="Y20" s="140">
        <f t="shared" ca="1" si="2"/>
        <v>0</v>
      </c>
      <c r="Z20" s="140">
        <f t="shared" ca="1" si="2"/>
        <v>0</v>
      </c>
      <c r="AA20" s="170">
        <f ca="1">SUM(O20:Z20)</f>
        <v>0</v>
      </c>
      <c r="AD20" s="5"/>
    </row>
    <row r="21" spans="1:30" ht="14" customHeight="1" x14ac:dyDescent="0.2">
      <c r="A21" s="77"/>
      <c r="B21" s="137"/>
      <c r="C21" s="78"/>
      <c r="D21" s="78"/>
      <c r="E21" s="78"/>
      <c r="F21" s="78"/>
      <c r="G21" s="78"/>
      <c r="H21" s="78"/>
      <c r="I21" s="78"/>
      <c r="J21" s="169"/>
      <c r="K21" s="78"/>
      <c r="L21" s="78"/>
      <c r="M21" s="78"/>
      <c r="N21" s="78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0"/>
      <c r="AD21" s="5"/>
    </row>
    <row r="22" spans="1:30" ht="14" customHeight="1" x14ac:dyDescent="0.2">
      <c r="A22" s="135"/>
      <c r="B22" s="171" t="s">
        <v>76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41">
        <f ca="1">O4+O20</f>
        <v>0</v>
      </c>
      <c r="P22" s="141">
        <f t="shared" ref="P22:Z22" ca="1" si="3">P4+P20</f>
        <v>0</v>
      </c>
      <c r="Q22" s="141">
        <f t="shared" ca="1" si="3"/>
        <v>0</v>
      </c>
      <c r="R22" s="141">
        <f t="shared" ca="1" si="3"/>
        <v>0</v>
      </c>
      <c r="S22" s="141">
        <f t="shared" ca="1" si="3"/>
        <v>0</v>
      </c>
      <c r="T22" s="141">
        <f t="shared" ca="1" si="3"/>
        <v>0</v>
      </c>
      <c r="U22" s="141">
        <f t="shared" ca="1" si="3"/>
        <v>0</v>
      </c>
      <c r="V22" s="141">
        <f t="shared" ca="1" si="3"/>
        <v>0</v>
      </c>
      <c r="W22" s="141">
        <f t="shared" ca="1" si="3"/>
        <v>0</v>
      </c>
      <c r="X22" s="141">
        <f t="shared" ca="1" si="3"/>
        <v>0</v>
      </c>
      <c r="Y22" s="141">
        <f t="shared" ca="1" si="3"/>
        <v>0</v>
      </c>
      <c r="Z22" s="141">
        <f t="shared" ca="1" si="3"/>
        <v>0</v>
      </c>
      <c r="AA22" s="136"/>
      <c r="AD22" s="5"/>
    </row>
    <row r="26" spans="1:30" ht="14" customHeight="1" x14ac:dyDescent="0.2">
      <c r="D26" s="7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</sheetData>
  <printOptions horizontalCentered="1"/>
  <pageMargins left="0.7" right="0.7" top="0.75" bottom="0.75" header="0.3" footer="0.3"/>
  <pageSetup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1.0 Mapping</vt:lpstr>
      <vt:lpstr>2.0 Assumptions</vt:lpstr>
      <vt:lpstr>3.0 Capital Budget</vt:lpstr>
      <vt:lpstr>4.0 Opening BS</vt:lpstr>
      <vt:lpstr>P. Sales COGS Y1</vt:lpstr>
      <vt:lpstr>Sales COGS Y1</vt:lpstr>
      <vt:lpstr>Staffing Y1</vt:lpstr>
      <vt:lpstr>IS Y1</vt:lpstr>
      <vt:lpstr>CF Y1</vt:lpstr>
      <vt:lpstr>BS Y1</vt:lpstr>
      <vt:lpstr>P. Sales COGS Y2</vt:lpstr>
      <vt:lpstr>Sales COGS Y2</vt:lpstr>
      <vt:lpstr>Staffing Y2</vt:lpstr>
      <vt:lpstr>IS Y2</vt:lpstr>
      <vt:lpstr>CF Y2</vt:lpstr>
      <vt:lpstr>BS Y2</vt:lpstr>
      <vt:lpstr>Breakeven Analysis</vt:lpstr>
      <vt:lpstr>Sources &amp; Uses</vt:lpstr>
      <vt:lpstr>LC - New Loan</vt:lpstr>
      <vt:lpstr>LC - Loan 1</vt:lpstr>
      <vt:lpstr>LC - Loan 2</vt:lpstr>
      <vt:lpstr>LC - Loan 3</vt:lpstr>
      <vt:lpstr>'Breakeven Analysis'!Print_Area</vt:lpstr>
      <vt:lpstr>'P. Sales COGS Y1'!Print_Area</vt:lpstr>
      <vt:lpstr>'P. Sales COGS Y2'!Print_Area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</dc:creator>
  <cp:lastModifiedBy>Alek Marfisi</cp:lastModifiedBy>
  <cp:lastPrinted>2014-02-08T22:06:33Z</cp:lastPrinted>
  <dcterms:created xsi:type="dcterms:W3CDTF">2013-05-18T19:41:15Z</dcterms:created>
  <dcterms:modified xsi:type="dcterms:W3CDTF">2023-10-26T12:22:41Z</dcterms:modified>
</cp:coreProperties>
</file>